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
    </mc:Choice>
  </mc:AlternateContent>
  <xr:revisionPtr revIDLastSave="0" documentId="13_ncr:1_{B7882076-180D-4BF6-9845-A2125E25C016}" xr6:coauthVersionLast="47" xr6:coauthVersionMax="47" xr10:uidLastSave="{00000000-0000-0000-0000-000000000000}"/>
  <workbookProtection workbookAlgorithmName="SHA-512" workbookHashValue="q3DA3Nk9PCRGA8ZqcQbekms8nBinawCFIvNAJxXogOL7q5gaQELLCeiu1hsviOKieVU5NtHKR8/SySqo3E5NWw==" workbookSaltValue="CLP4aTFUvPpIsfSSP/KE8A==" workbookSpinCount="100000" lockStructure="1"/>
  <bookViews>
    <workbookView xWindow="-28920" yWindow="-4665" windowWidth="29040" windowHeight="15840" tabRatio="1000" xr2:uid="{00000000-000D-0000-FFFF-FFFF00000000}"/>
  </bookViews>
  <sheets>
    <sheet name="SUMMARY" sheetId="62" r:id="rId1"/>
    <sheet name="1 - Sources and Uses" sheetId="38" state="hidden" r:id="rId2"/>
    <sheet name="1 - Project Info" sheetId="43" r:id="rId3"/>
    <sheet name="1 - Leverage" sheetId="42" r:id="rId4"/>
    <sheet name="1 - Value Gap" sheetId="41" r:id="rId5"/>
    <sheet name="1 - Aff Gap" sheetId="45" r:id="rId6"/>
    <sheet name="2 - Sources and Uses" sheetId="46" state="hidden" r:id="rId7"/>
    <sheet name="2 - Project Info" sheetId="47" r:id="rId8"/>
    <sheet name="2 - Leverage" sheetId="48" r:id="rId9"/>
    <sheet name="2 - Value Gap" sheetId="49" r:id="rId10"/>
    <sheet name="2 - Aff Gap" sheetId="50" r:id="rId11"/>
    <sheet name="3 - Sources and Uses" sheetId="51" state="hidden" r:id="rId12"/>
    <sheet name="3 - Project Info" sheetId="52" r:id="rId13"/>
    <sheet name="3 - Leverage" sheetId="53" r:id="rId14"/>
    <sheet name="3 - Value Gap" sheetId="54" r:id="rId15"/>
    <sheet name="3 - Aff Gap" sheetId="61" r:id="rId16"/>
    <sheet name="4 - Sources and Uses" sheetId="56" state="hidden" r:id="rId17"/>
    <sheet name="4 - Project Info" sheetId="57" r:id="rId18"/>
    <sheet name="4 - Leverage" sheetId="58" r:id="rId19"/>
    <sheet name="4 - Value Gap" sheetId="59" r:id="rId20"/>
    <sheet name="4 - Aff Gap" sheetId="60" r:id="rId21"/>
  </sheets>
  <definedNames>
    <definedName name="Choose_One" comment="Click to Drop Down" localSheetId="3">#REF!</definedName>
    <definedName name="Choose_One" comment="Click to Drop Down" localSheetId="2">#REF!</definedName>
    <definedName name="Choose_One" comment="Click to Drop Down" localSheetId="4">#REF!</definedName>
    <definedName name="Choose_One" comment="Click to Drop Down" localSheetId="8">#REF!</definedName>
    <definedName name="Choose_One" comment="Click to Drop Down" localSheetId="7">#REF!</definedName>
    <definedName name="Choose_One" comment="Click to Drop Down" localSheetId="9">#REF!</definedName>
    <definedName name="Choose_One" comment="Click to Drop Down" localSheetId="13">#REF!</definedName>
    <definedName name="Choose_One" comment="Click to Drop Down" localSheetId="12">#REF!</definedName>
    <definedName name="Choose_One" comment="Click to Drop Down" localSheetId="14">#REF!</definedName>
    <definedName name="Choose_One" comment="Click to Drop Down" localSheetId="18">#REF!</definedName>
    <definedName name="Choose_One" comment="Click to Drop Down" localSheetId="17">#REF!</definedName>
    <definedName name="Choose_One" comment="Click to Drop Down" localSheetId="19">#REF!</definedName>
    <definedName name="Choose_One" comment="Click to Drop Down">#REF!</definedName>
    <definedName name="_xlnm.Print_Area" localSheetId="5">'1 - Aff Gap'!$A$1:$F$40</definedName>
    <definedName name="_xlnm.Print_Area" localSheetId="3">'1 - Leverage'!$A$1:$F$24</definedName>
    <definedName name="_xlnm.Print_Area" localSheetId="2">'1 - Project Info'!$A$1:$G$48</definedName>
    <definedName name="_xlnm.Print_Area" localSheetId="1">'1 - Sources and Uses'!$A$1:$I$41</definedName>
    <definedName name="_xlnm.Print_Area" localSheetId="4">'1 - Value Gap'!$A$1:$H$29</definedName>
    <definedName name="_xlnm.Print_Area" localSheetId="10">'2 - Aff Gap'!$A$1:$F$40</definedName>
    <definedName name="_xlnm.Print_Area" localSheetId="8">'2 - Leverage'!$A$1:$F$24</definedName>
    <definedName name="_xlnm.Print_Area" localSheetId="7">'2 - Project Info'!$A$1:$G$48</definedName>
    <definedName name="_xlnm.Print_Area" localSheetId="6">'2 - Sources and Uses'!$A$1:$I$41</definedName>
    <definedName name="_xlnm.Print_Area" localSheetId="9">'2 - Value Gap'!$A$1:$H$29</definedName>
    <definedName name="_xlnm.Print_Area" localSheetId="15">'3 - Aff Gap'!$A$1:$F$40</definedName>
    <definedName name="_xlnm.Print_Area" localSheetId="13">'3 - Leverage'!$A$1:$F$24</definedName>
    <definedName name="_xlnm.Print_Area" localSheetId="12">'3 - Project Info'!$A$1:$G$48</definedName>
    <definedName name="_xlnm.Print_Area" localSheetId="11">'3 - Sources and Uses'!$A$1:$I$41</definedName>
    <definedName name="_xlnm.Print_Area" localSheetId="14">'3 - Value Gap'!$A$1:$H$29</definedName>
    <definedName name="_xlnm.Print_Area" localSheetId="20">'4 - Aff Gap'!$A$1:$F$40</definedName>
    <definedName name="_xlnm.Print_Area" localSheetId="18">'4 - Leverage'!$A$1:$F$24</definedName>
    <definedName name="_xlnm.Print_Area" localSheetId="17">'4 - Project Info'!$A$1:$G$48</definedName>
    <definedName name="_xlnm.Print_Area" localSheetId="16">'4 - Sources and Uses'!$A$1:$I$41</definedName>
    <definedName name="_xlnm.Print_Area" localSheetId="19">'4 - Value Gap'!$A$1:$H$29</definedName>
    <definedName name="solver_eng" localSheetId="4" hidden="1">1</definedName>
    <definedName name="solver_eng" localSheetId="9" hidden="1">1</definedName>
    <definedName name="solver_eng" localSheetId="14" hidden="1">1</definedName>
    <definedName name="solver_eng" localSheetId="19" hidden="1">1</definedName>
    <definedName name="solver_neg" localSheetId="4" hidden="1">1</definedName>
    <definedName name="solver_neg" localSheetId="9" hidden="1">1</definedName>
    <definedName name="solver_neg" localSheetId="14" hidden="1">1</definedName>
    <definedName name="solver_neg" localSheetId="19" hidden="1">1</definedName>
    <definedName name="solver_num" localSheetId="4" hidden="1">0</definedName>
    <definedName name="solver_num" localSheetId="9" hidden="1">0</definedName>
    <definedName name="solver_num" localSheetId="14" hidden="1">0</definedName>
    <definedName name="solver_num" localSheetId="19" hidden="1">0</definedName>
    <definedName name="solver_opt" localSheetId="4" hidden="1">'1 - Value Gap'!$H$25</definedName>
    <definedName name="solver_opt" localSheetId="9" hidden="1">'2 - Value Gap'!$H$25</definedName>
    <definedName name="solver_opt" localSheetId="14" hidden="1">'3 - Value Gap'!$H$25</definedName>
    <definedName name="solver_opt" localSheetId="19" hidden="1">'4 - Value Gap'!$H$25</definedName>
    <definedName name="solver_typ" localSheetId="4" hidden="1">1</definedName>
    <definedName name="solver_typ" localSheetId="9" hidden="1">1</definedName>
    <definedName name="solver_typ" localSheetId="14" hidden="1">1</definedName>
    <definedName name="solver_typ" localSheetId="19" hidden="1">1</definedName>
    <definedName name="solver_val" localSheetId="4" hidden="1">0</definedName>
    <definedName name="solver_val" localSheetId="9" hidden="1">0</definedName>
    <definedName name="solver_val" localSheetId="14" hidden="1">0</definedName>
    <definedName name="solver_val" localSheetId="19" hidden="1">0</definedName>
    <definedName name="solver_ver" localSheetId="4" hidden="1">3</definedName>
    <definedName name="solver_ver" localSheetId="9" hidden="1">3</definedName>
    <definedName name="solver_ver" localSheetId="14" hidden="1">3</definedName>
    <definedName name="solver_ver" localSheetId="19"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57" l="1"/>
  <c r="G36" i="57"/>
  <c r="G42" i="57" s="1"/>
  <c r="G35" i="57"/>
  <c r="G31" i="57"/>
  <c r="F22" i="57"/>
  <c r="F23" i="57" s="1"/>
  <c r="E6" i="38"/>
  <c r="B6" i="38"/>
  <c r="I20" i="38"/>
  <c r="I20" i="46"/>
  <c r="I20" i="51"/>
  <c r="I20" i="56"/>
  <c r="D12" i="56"/>
  <c r="D12" i="51"/>
  <c r="D12" i="46"/>
  <c r="H3" i="51"/>
  <c r="H3" i="56"/>
  <c r="H3" i="46"/>
  <c r="H3" i="38"/>
  <c r="F9" i="60"/>
  <c r="F9" i="61"/>
  <c r="F9" i="50"/>
  <c r="F9" i="45"/>
  <c r="F22" i="62"/>
  <c r="F25" i="62"/>
  <c r="H26" i="59" l="1"/>
  <c r="I25" i="59"/>
  <c r="H23" i="59"/>
  <c r="H26" i="54"/>
  <c r="I25" i="54"/>
  <c r="H23" i="54"/>
  <c r="H26" i="49"/>
  <c r="I25" i="49"/>
  <c r="H23" i="49"/>
  <c r="D21" i="56"/>
  <c r="D19" i="56"/>
  <c r="E19" i="56" s="1"/>
  <c r="E6" i="56" s="1"/>
  <c r="E18" i="56"/>
  <c r="C18" i="56"/>
  <c r="E17" i="56"/>
  <c r="I36" i="51"/>
  <c r="I35" i="51"/>
  <c r="I31" i="51"/>
  <c r="I30" i="51"/>
  <c r="I29" i="51"/>
  <c r="I28" i="51"/>
  <c r="C17" i="51" s="1"/>
  <c r="I27" i="51"/>
  <c r="I26" i="51"/>
  <c r="I25" i="51"/>
  <c r="D21" i="51"/>
  <c r="D19" i="51"/>
  <c r="E19" i="51" s="1"/>
  <c r="E6" i="51" s="1"/>
  <c r="E18" i="51"/>
  <c r="C18" i="51"/>
  <c r="E17" i="51"/>
  <c r="C18" i="46"/>
  <c r="D21" i="46"/>
  <c r="D19" i="46"/>
  <c r="E19" i="46" s="1"/>
  <c r="E6" i="46" s="1"/>
  <c r="E18" i="46"/>
  <c r="E17" i="46"/>
  <c r="D21" i="38"/>
  <c r="C11" i="56"/>
  <c r="C10" i="56"/>
  <c r="C12" i="56" s="1"/>
  <c r="D14" i="56"/>
  <c r="E11" i="56"/>
  <c r="E10" i="56"/>
  <c r="E12" i="56" s="1"/>
  <c r="B6" i="56" s="1"/>
  <c r="C11" i="51"/>
  <c r="C10" i="51"/>
  <c r="D14" i="51"/>
  <c r="E11" i="51"/>
  <c r="E10" i="51"/>
  <c r="E12" i="51" s="1"/>
  <c r="B6" i="51" s="1"/>
  <c r="C11" i="46"/>
  <c r="C10" i="46"/>
  <c r="C12" i="46" s="1"/>
  <c r="D14" i="46"/>
  <c r="E11" i="46"/>
  <c r="E10" i="46"/>
  <c r="D12" i="38"/>
  <c r="D14" i="38" s="1"/>
  <c r="E11" i="38"/>
  <c r="C11" i="38"/>
  <c r="C12" i="51" l="1"/>
  <c r="E12" i="46"/>
  <c r="B6" i="46" s="1"/>
  <c r="I32" i="51"/>
  <c r="C19" i="51"/>
  <c r="C14" i="46"/>
  <c r="C14" i="51"/>
  <c r="C21" i="51"/>
  <c r="C14" i="56"/>
  <c r="H9" i="49"/>
  <c r="I14" i="49" s="1"/>
  <c r="H9" i="54"/>
  <c r="I14" i="54" s="1"/>
  <c r="H9" i="59"/>
  <c r="I14" i="59" s="1"/>
  <c r="H9" i="41"/>
  <c r="I14" i="41" s="1"/>
  <c r="F30" i="62" l="1"/>
  <c r="F28" i="62"/>
  <c r="F29" i="62" s="1"/>
  <c r="F24" i="62"/>
  <c r="B3" i="56"/>
  <c r="B2" i="56"/>
  <c r="B3" i="51"/>
  <c r="B2" i="51"/>
  <c r="B3" i="46"/>
  <c r="B2" i="46"/>
  <c r="B2" i="38"/>
  <c r="B3" i="38"/>
  <c r="F36" i="61" l="1"/>
  <c r="F37" i="61" s="1"/>
  <c r="F32" i="61"/>
  <c r="G31" i="61"/>
  <c r="F30" i="61"/>
  <c r="F11" i="61"/>
  <c r="F12" i="61" s="1"/>
  <c r="F36" i="60"/>
  <c r="F37" i="60" s="1"/>
  <c r="F32" i="60"/>
  <c r="G31" i="60"/>
  <c r="F30" i="60"/>
  <c r="F11" i="60"/>
  <c r="F12" i="60" s="1"/>
  <c r="H6" i="59"/>
  <c r="D20" i="58"/>
  <c r="I14" i="56"/>
  <c r="I36" i="56"/>
  <c r="I35" i="56"/>
  <c r="I37" i="56" s="1"/>
  <c r="I31" i="56"/>
  <c r="D36" i="56"/>
  <c r="C36" i="56"/>
  <c r="B36" i="56"/>
  <c r="A36" i="56"/>
  <c r="I30" i="56"/>
  <c r="D35" i="56"/>
  <c r="C35" i="56"/>
  <c r="B35" i="56"/>
  <c r="A35" i="56"/>
  <c r="I29" i="56"/>
  <c r="D34" i="56"/>
  <c r="C34" i="56"/>
  <c r="B34" i="56"/>
  <c r="A34" i="56"/>
  <c r="I28" i="56"/>
  <c r="C17" i="56" s="1"/>
  <c r="D33" i="56"/>
  <c r="C33" i="56"/>
  <c r="B33" i="56"/>
  <c r="A33" i="56"/>
  <c r="I27" i="56"/>
  <c r="D32" i="56"/>
  <c r="C32" i="56"/>
  <c r="B32" i="56"/>
  <c r="A32" i="56"/>
  <c r="I26" i="56"/>
  <c r="D31" i="56"/>
  <c r="C31" i="56"/>
  <c r="B31" i="56"/>
  <c r="A31" i="56"/>
  <c r="I25" i="56"/>
  <c r="D30" i="56"/>
  <c r="C30" i="56"/>
  <c r="B30" i="56"/>
  <c r="A30" i="56"/>
  <c r="D29" i="56"/>
  <c r="C29" i="56"/>
  <c r="B29" i="56"/>
  <c r="A29" i="56"/>
  <c r="D28" i="56"/>
  <c r="C28" i="56"/>
  <c r="B28" i="56"/>
  <c r="A28" i="56"/>
  <c r="D27" i="56"/>
  <c r="C27" i="56"/>
  <c r="B27" i="56"/>
  <c r="A27" i="56"/>
  <c r="I21" i="56"/>
  <c r="D26" i="56"/>
  <c r="C26" i="56"/>
  <c r="B26" i="56"/>
  <c r="A26" i="56"/>
  <c r="D25" i="56"/>
  <c r="C25" i="56"/>
  <c r="B25" i="56"/>
  <c r="A25" i="56"/>
  <c r="D24" i="56"/>
  <c r="C24" i="56"/>
  <c r="B24" i="56"/>
  <c r="A24" i="56"/>
  <c r="I13" i="56"/>
  <c r="I10" i="56"/>
  <c r="I12" i="56" s="1"/>
  <c r="I9" i="56"/>
  <c r="I8" i="56"/>
  <c r="I7" i="56"/>
  <c r="I6" i="56"/>
  <c r="H6" i="54"/>
  <c r="D20" i="53"/>
  <c r="G41" i="52"/>
  <c r="I14" i="51" s="1"/>
  <c r="G35" i="52"/>
  <c r="G31" i="52"/>
  <c r="F22" i="52"/>
  <c r="F23" i="52" s="1"/>
  <c r="I37" i="51"/>
  <c r="D36" i="51"/>
  <c r="C36" i="51"/>
  <c r="B36" i="51"/>
  <c r="A36" i="51"/>
  <c r="D35" i="51"/>
  <c r="C35" i="51"/>
  <c r="B35" i="51"/>
  <c r="A35" i="51"/>
  <c r="D34" i="51"/>
  <c r="C34" i="51"/>
  <c r="B34" i="51"/>
  <c r="A34" i="51"/>
  <c r="D33" i="51"/>
  <c r="C33" i="51"/>
  <c r="B33" i="51"/>
  <c r="A33" i="51"/>
  <c r="D32" i="51"/>
  <c r="C32" i="51"/>
  <c r="B32" i="51"/>
  <c r="A32" i="51"/>
  <c r="D31" i="51"/>
  <c r="C31" i="51"/>
  <c r="B31" i="51"/>
  <c r="A31" i="51"/>
  <c r="D30" i="51"/>
  <c r="C30" i="51"/>
  <c r="B30" i="51"/>
  <c r="A30" i="51"/>
  <c r="D29" i="51"/>
  <c r="C29" i="51"/>
  <c r="B29" i="51"/>
  <c r="A29" i="51"/>
  <c r="D28" i="51"/>
  <c r="C28" i="51"/>
  <c r="B28" i="51"/>
  <c r="A28" i="51"/>
  <c r="D27" i="51"/>
  <c r="C27" i="51"/>
  <c r="B27" i="51"/>
  <c r="A27" i="51"/>
  <c r="I21" i="51"/>
  <c r="D26" i="51"/>
  <c r="C26" i="51"/>
  <c r="B26" i="51"/>
  <c r="A26" i="51"/>
  <c r="D25" i="51"/>
  <c r="C25" i="51"/>
  <c r="B25" i="51"/>
  <c r="A25" i="51"/>
  <c r="D24" i="51"/>
  <c r="C24" i="51"/>
  <c r="B24" i="51"/>
  <c r="A24" i="51"/>
  <c r="I13" i="51"/>
  <c r="I10" i="51"/>
  <c r="I12" i="51" s="1"/>
  <c r="I9" i="51"/>
  <c r="I8" i="51"/>
  <c r="I7" i="51"/>
  <c r="I6" i="51"/>
  <c r="F36" i="50"/>
  <c r="F37" i="50" s="1"/>
  <c r="F32" i="50"/>
  <c r="G31" i="50"/>
  <c r="F30" i="50"/>
  <c r="F11" i="50"/>
  <c r="F12" i="50" s="1"/>
  <c r="H6" i="49"/>
  <c r="D20" i="48"/>
  <c r="G41" i="47"/>
  <c r="I14" i="46" s="1"/>
  <c r="G35" i="47"/>
  <c r="G31" i="47"/>
  <c r="G36" i="47" s="1"/>
  <c r="F22" i="47"/>
  <c r="F23" i="47" s="1"/>
  <c r="I36" i="46"/>
  <c r="I35" i="46"/>
  <c r="I31" i="46"/>
  <c r="D36" i="46"/>
  <c r="C36" i="46"/>
  <c r="B36" i="46"/>
  <c r="A36" i="46"/>
  <c r="I30" i="46"/>
  <c r="D35" i="46"/>
  <c r="C35" i="46"/>
  <c r="B35" i="46"/>
  <c r="A35" i="46"/>
  <c r="I29" i="46"/>
  <c r="D34" i="46"/>
  <c r="C34" i="46"/>
  <c r="B34" i="46"/>
  <c r="A34" i="46"/>
  <c r="I28" i="46"/>
  <c r="C17" i="46" s="1"/>
  <c r="D33" i="46"/>
  <c r="C33" i="46"/>
  <c r="B33" i="46"/>
  <c r="A33" i="46"/>
  <c r="I27" i="46"/>
  <c r="D32" i="46"/>
  <c r="C32" i="46"/>
  <c r="B32" i="46"/>
  <c r="A32" i="46"/>
  <c r="I26" i="46"/>
  <c r="D31" i="46"/>
  <c r="C31" i="46"/>
  <c r="B31" i="46"/>
  <c r="A31" i="46"/>
  <c r="I25" i="46"/>
  <c r="D30" i="46"/>
  <c r="C30" i="46"/>
  <c r="B30" i="46"/>
  <c r="A30" i="46"/>
  <c r="D29" i="46"/>
  <c r="C29" i="46"/>
  <c r="B29" i="46"/>
  <c r="A29" i="46"/>
  <c r="D28" i="46"/>
  <c r="C28" i="46"/>
  <c r="B28" i="46"/>
  <c r="A28" i="46"/>
  <c r="D27" i="46"/>
  <c r="C27" i="46"/>
  <c r="B27" i="46"/>
  <c r="A27" i="46"/>
  <c r="I21" i="46"/>
  <c r="D26" i="46"/>
  <c r="C26" i="46"/>
  <c r="B26" i="46"/>
  <c r="A26" i="46"/>
  <c r="D25" i="46"/>
  <c r="C25" i="46"/>
  <c r="B25" i="46"/>
  <c r="A25" i="46"/>
  <c r="D24" i="46"/>
  <c r="C24" i="46"/>
  <c r="B24" i="46"/>
  <c r="A24" i="46"/>
  <c r="I13" i="46"/>
  <c r="I10" i="46"/>
  <c r="I9" i="46"/>
  <c r="I8" i="46"/>
  <c r="I7" i="46"/>
  <c r="I6" i="46"/>
  <c r="I31" i="38"/>
  <c r="I21" i="38"/>
  <c r="C19" i="46" l="1"/>
  <c r="C21" i="46"/>
  <c r="C21" i="56"/>
  <c r="C19" i="56"/>
  <c r="I32" i="56"/>
  <c r="I37" i="46"/>
  <c r="I22" i="46"/>
  <c r="I22" i="56"/>
  <c r="I22" i="51"/>
  <c r="I22" i="38"/>
  <c r="G42" i="47"/>
  <c r="H5" i="49" s="1"/>
  <c r="H7" i="49" s="1"/>
  <c r="G30" i="60"/>
  <c r="I32" i="46"/>
  <c r="G30" i="50"/>
  <c r="G36" i="52"/>
  <c r="G42" i="52" s="1"/>
  <c r="I15" i="46"/>
  <c r="I17" i="46" s="1"/>
  <c r="I15" i="51"/>
  <c r="H5" i="59"/>
  <c r="H7" i="59" s="1"/>
  <c r="I15" i="56"/>
  <c r="G30" i="61"/>
  <c r="I12" i="46"/>
  <c r="F36" i="45"/>
  <c r="A28" i="59" l="1"/>
  <c r="I23" i="59"/>
  <c r="A28" i="49"/>
  <c r="I23" i="49"/>
  <c r="I17" i="51"/>
  <c r="H5" i="54"/>
  <c r="H7" i="54" s="1"/>
  <c r="I23" i="54" s="1"/>
  <c r="I17" i="56"/>
  <c r="A25" i="38"/>
  <c r="B25" i="38"/>
  <c r="C25" i="38"/>
  <c r="D25" i="38"/>
  <c r="A26" i="38"/>
  <c r="B26" i="38"/>
  <c r="C26" i="38"/>
  <c r="D26" i="38"/>
  <c r="A27" i="38"/>
  <c r="B27" i="38"/>
  <c r="C27" i="38"/>
  <c r="D27" i="38"/>
  <c r="A28" i="38"/>
  <c r="B28" i="38"/>
  <c r="C28" i="38"/>
  <c r="D28" i="38"/>
  <c r="A29" i="38"/>
  <c r="B29" i="38"/>
  <c r="C29" i="38"/>
  <c r="D29" i="38"/>
  <c r="A30" i="38"/>
  <c r="B30" i="38"/>
  <c r="C30" i="38"/>
  <c r="D30" i="38"/>
  <c r="A31" i="38"/>
  <c r="B31" i="38"/>
  <c r="C31" i="38"/>
  <c r="D31" i="38"/>
  <c r="A32" i="38"/>
  <c r="B32" i="38"/>
  <c r="C32" i="38"/>
  <c r="D32" i="38"/>
  <c r="A33" i="38"/>
  <c r="B33" i="38"/>
  <c r="C33" i="38"/>
  <c r="D33" i="38"/>
  <c r="A34" i="38"/>
  <c r="B34" i="38"/>
  <c r="C34" i="38"/>
  <c r="D34" i="38"/>
  <c r="A35" i="38"/>
  <c r="B35" i="38"/>
  <c r="C35" i="38"/>
  <c r="D35" i="38"/>
  <c r="A36" i="38"/>
  <c r="B36" i="38"/>
  <c r="C36" i="38"/>
  <c r="D36" i="38"/>
  <c r="D20" i="42"/>
  <c r="F30" i="45"/>
  <c r="A28" i="54" l="1"/>
  <c r="F32" i="45"/>
  <c r="F19" i="62" s="1"/>
  <c r="H23" i="41"/>
  <c r="H26" i="41"/>
  <c r="F18" i="62" s="1"/>
  <c r="C10" i="38"/>
  <c r="C12" i="38" s="1"/>
  <c r="C14" i="38" s="1"/>
  <c r="G31" i="45" l="1"/>
  <c r="E10" i="38"/>
  <c r="E12" i="38" s="1"/>
  <c r="G41" i="43" l="1"/>
  <c r="G35" i="43"/>
  <c r="G31" i="43"/>
  <c r="G36" i="43" l="1"/>
  <c r="G42" i="43" s="1"/>
  <c r="E18" i="38"/>
  <c r="E17" i="38"/>
  <c r="I25" i="38" l="1"/>
  <c r="I26" i="38"/>
  <c r="I27" i="38"/>
  <c r="I28" i="38"/>
  <c r="C17" i="38" s="1"/>
  <c r="C21" i="38" s="1"/>
  <c r="F37" i="45" l="1"/>
  <c r="F20" i="62" s="1"/>
  <c r="F23" i="62" s="1"/>
  <c r="F32" i="62" s="1"/>
  <c r="D24" i="38" l="1"/>
  <c r="C24" i="38"/>
  <c r="B24" i="38"/>
  <c r="A24" i="38"/>
  <c r="I30" i="38"/>
  <c r="I29" i="38"/>
  <c r="I32" i="38" s="1"/>
  <c r="I36" i="38" l="1"/>
  <c r="I35" i="38"/>
  <c r="I13" i="38"/>
  <c r="I10" i="38"/>
  <c r="I12" i="38" s="1"/>
  <c r="I9" i="38"/>
  <c r="I8" i="38"/>
  <c r="I7" i="38"/>
  <c r="I6" i="38"/>
  <c r="C18" i="38" l="1"/>
  <c r="D19" i="38"/>
  <c r="E19" i="38" l="1"/>
  <c r="C19" i="38"/>
  <c r="I14" i="38" l="1"/>
  <c r="I15" i="38" s="1"/>
  <c r="F11" i="45" l="1"/>
  <c r="F12" i="45" s="1"/>
  <c r="G30" i="45" s="1"/>
  <c r="H6" i="41" l="1"/>
  <c r="F22" i="43" l="1"/>
  <c r="F23" i="43" s="1"/>
  <c r="H5" i="41" l="1"/>
  <c r="H7" i="41" s="1"/>
  <c r="I23" i="41" s="1"/>
  <c r="I25" i="41" l="1"/>
  <c r="A28" i="41"/>
  <c r="I37" i="38" l="1"/>
  <c r="I17" i="38" l="1"/>
</calcChain>
</file>

<file path=xl/sharedStrings.xml><?xml version="1.0" encoding="utf-8"?>
<sst xmlns="http://schemas.openxmlformats.org/spreadsheetml/2006/main" count="1229" uniqueCount="215">
  <si>
    <t>Type of Activity 
Being Funded</t>
  </si>
  <si>
    <t>Philanthropic Leverage</t>
  </si>
  <si>
    <t>Ownership Type:</t>
  </si>
  <si>
    <t>Soft Costs</t>
  </si>
  <si>
    <t>Federal Leverage</t>
  </si>
  <si>
    <t>Provide the following information on a PER UNIT BASIS</t>
  </si>
  <si>
    <t xml:space="preserve">Total Hard Costs </t>
  </si>
  <si>
    <t xml:space="preserve"> Project Information Financial Worksheet</t>
  </si>
  <si>
    <t>Typical Lot Size</t>
  </si>
  <si>
    <t>Total Soft Costs</t>
  </si>
  <si>
    <t>Value Gap</t>
  </si>
  <si>
    <t>Local Employer Leverage</t>
  </si>
  <si>
    <t>City Leverage</t>
  </si>
  <si>
    <t>County Leverage</t>
  </si>
  <si>
    <t>State Leverage</t>
  </si>
  <si>
    <t>Click to Enter</t>
  </si>
  <si>
    <t>Manufactured Home</t>
  </si>
  <si>
    <t>Fee Simple</t>
  </si>
  <si>
    <t>Tribal Trust/Allotted</t>
  </si>
  <si>
    <t>Condominium</t>
  </si>
  <si>
    <t>Cooperative</t>
  </si>
  <si>
    <t xml:space="preserve"> Value Gap Worksheet</t>
  </si>
  <si>
    <t>Explanation, clarification or additional information if needed:</t>
  </si>
  <si>
    <t>Yes</t>
  </si>
  <si>
    <t>No</t>
  </si>
  <si>
    <t>Community Second</t>
  </si>
  <si>
    <t>See Minnesota Housing's website for program details</t>
  </si>
  <si>
    <t xml:space="preserve">TOTALS: </t>
  </si>
  <si>
    <t xml:space="preserve"> Property Information: Property Values and Recent Sales</t>
  </si>
  <si>
    <t xml:space="preserve"> Unit Development Budget </t>
  </si>
  <si>
    <t>Proposed Unit Information</t>
  </si>
  <si>
    <t>Style of proposed unit (choose one):</t>
  </si>
  <si>
    <t>Total Finished Square Feet of proposed unit:</t>
  </si>
  <si>
    <t>Number of Bedrooms:</t>
  </si>
  <si>
    <t>Number of Bathrooms:</t>
  </si>
  <si>
    <t>Garage:</t>
  </si>
  <si>
    <t>Lot Width (in Feet):</t>
  </si>
  <si>
    <t>Lot Depth (in Feet):</t>
  </si>
  <si>
    <t>Lot Square Footage:</t>
  </si>
  <si>
    <t>Basement:</t>
  </si>
  <si>
    <t>Finished</t>
  </si>
  <si>
    <t>Unfinished</t>
  </si>
  <si>
    <t>Crawlspace</t>
  </si>
  <si>
    <t>Slab-on-grade</t>
  </si>
  <si>
    <t>Rambler (one story)</t>
  </si>
  <si>
    <t>1 1/2 story</t>
  </si>
  <si>
    <t>Modular</t>
  </si>
  <si>
    <t>2+ story</t>
  </si>
  <si>
    <t>Site-Built</t>
  </si>
  <si>
    <t>Contract-for-Deed</t>
  </si>
  <si>
    <t>Anticipated Value Gap Per Unit</t>
  </si>
  <si>
    <t xml:space="preserve">Total Development Cost Per Unit </t>
  </si>
  <si>
    <t>Applicant's Own Funds</t>
  </si>
  <si>
    <t>Lot Acreage:</t>
  </si>
  <si>
    <t>Total Hard Costs + Soft Costs (Total Development Cost (TDC))</t>
  </si>
  <si>
    <t>If yes, # of stalls:</t>
  </si>
  <si>
    <t>Structure Acquisition</t>
  </si>
  <si>
    <t>Land Acquisition</t>
  </si>
  <si>
    <t>Total Value Gap Contributions from all sources:</t>
  </si>
  <si>
    <t>Unit Construction Total</t>
  </si>
  <si>
    <t>Acquisition, Demolition and Site Work Total</t>
  </si>
  <si>
    <t>Number of stories above grade:</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</si>
  <si>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</si>
  <si>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Panelized</t>
  </si>
  <si>
    <t>Applicant Name:</t>
  </si>
  <si>
    <t>Activity:</t>
  </si>
  <si>
    <t>Project Name:</t>
  </si>
  <si>
    <t>Unit Type:</t>
  </si>
  <si>
    <t>Recommended Per Unit Project Summary</t>
  </si>
  <si>
    <t>Proposed</t>
  </si>
  <si>
    <t>Recommended</t>
  </si>
  <si>
    <t xml:space="preserve">Total </t>
  </si>
  <si>
    <t>Value Gap:</t>
  </si>
  <si>
    <t>Affordability Gap:</t>
  </si>
  <si>
    <t># of Value Gap Units:</t>
  </si>
  <si>
    <t>Demo &amp; Utility Connections</t>
  </si>
  <si>
    <t>Other (e.g., site work, contingency, etc.)</t>
  </si>
  <si>
    <t>Construction/Rehabilitation Costs</t>
  </si>
  <si>
    <t>% Over/Under Historical 80th Percentile</t>
  </si>
  <si>
    <t>Committed</t>
  </si>
  <si>
    <t>Total Soft Costs (incl. developer fee)</t>
  </si>
  <si>
    <t>Pending</t>
  </si>
  <si>
    <t xml:space="preserve">TOTAL VALUE GAP SOURCES:  </t>
  </si>
  <si>
    <t>First Mortgage</t>
  </si>
  <si>
    <t>Purchase Price</t>
  </si>
  <si>
    <t>Borrower Resources</t>
  </si>
  <si>
    <t>Settlement/Closing Costs</t>
  </si>
  <si>
    <t>Seller Resources</t>
  </si>
  <si>
    <t xml:space="preserve">TOTAL PURCHASE COSTS:   </t>
  </si>
  <si>
    <t>Leverage Source</t>
  </si>
  <si>
    <t>Total Amount</t>
  </si>
  <si>
    <t>Type</t>
  </si>
  <si>
    <t>GMHF: Affordability Gap</t>
  </si>
  <si>
    <t>Minnesota Housing DPA</t>
  </si>
  <si>
    <t xml:space="preserve">TOTAL AFFORDABILITY GAP SOURCES:  </t>
  </si>
  <si>
    <t>Type of Activity</t>
  </si>
  <si>
    <t>Affordability Gap/Downpayment Assistance</t>
  </si>
  <si>
    <t>Demolition and Utility Connections</t>
  </si>
  <si>
    <t>Typical Unit</t>
  </si>
  <si>
    <t>Select to Enter</t>
  </si>
  <si>
    <t>[enter name of source]</t>
  </si>
  <si>
    <t>Borrower Resources (i.e. borrower's own funds)</t>
  </si>
  <si>
    <t>Other - provide explanation in notes</t>
  </si>
  <si>
    <t>Co-Funder: Greater Minnesota Housing Fund (GMHF)</t>
  </si>
  <si>
    <t>Minnesota Housing downpayment and closing cost assistance (not Impact Fund)</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</si>
  <si>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</si>
  <si>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</si>
  <si>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TOTAL </t>
    </r>
    <r>
      <rPr>
        <sz val="11"/>
        <rFont val="Calibri"/>
        <family val="2"/>
      </rPr>
      <t>Number of Proposed Units in this Workbook with Affordability Gap</t>
    </r>
  </si>
  <si>
    <r>
      <t xml:space="preserve">Leverage Sources </t>
    </r>
    <r>
      <rPr>
        <b/>
        <sz val="14"/>
        <color indexed="8"/>
        <rFont val="Calibri"/>
        <family val="2"/>
      </rPr>
      <t>Worksheet</t>
    </r>
  </si>
  <si>
    <t>Are these funds committed?</t>
  </si>
  <si>
    <t>Developer Fee (up to 10% of TDC)</t>
  </si>
  <si>
    <r>
      <t xml:space="preserve">The leveraged sources listed below </t>
    </r>
    <r>
      <rPr>
        <sz val="11"/>
        <rFont val="Calibri"/>
        <family val="2"/>
      </rPr>
      <t>must match the sources on the Leverage Sources Worksheet.</t>
    </r>
  </si>
  <si>
    <t>Funds committed</t>
  </si>
  <si>
    <t xml:space="preserve">% Over/Under Historical 80th Percentile </t>
  </si>
  <si>
    <t xml:space="preserve">TOTAL DEVELOPMENT COST (TDC):  </t>
  </si>
  <si>
    <t>Total Affordability Gap Required</t>
  </si>
  <si>
    <t>Total Admin Fee Required</t>
  </si>
  <si>
    <t xml:space="preserve">IMPACT FUNDS AFFORDABILITY GAP REQUIRED:  </t>
  </si>
  <si>
    <t>Affordability Gap Sources (per unit)</t>
  </si>
  <si>
    <t>Affordability Gap Uses (per unit)</t>
  </si>
  <si>
    <t>Typical Homebuyer Household Profile</t>
  </si>
  <si>
    <t># of Affordability Gap Units:</t>
  </si>
  <si>
    <t>Administration fee per unit</t>
  </si>
  <si>
    <r>
      <rPr>
        <b/>
        <sz val="11"/>
        <rFont val="Calibri"/>
        <family val="2"/>
        <scheme val="minor"/>
      </rPr>
      <t>TOTAL</t>
    </r>
    <r>
      <rPr>
        <sz val="11"/>
        <rFont val="Calibri"/>
        <family val="2"/>
        <scheme val="minor"/>
      </rPr>
      <t xml:space="preserve"> Number of Proposed Units in this Workbook with Affordability Gap</t>
    </r>
  </si>
  <si>
    <t>Value Gap Uses (per unit)</t>
  </si>
  <si>
    <t>Construction/Rehab Costs 
Impact Fund Historical 80th Percentile</t>
  </si>
  <si>
    <t>TDC Impact Fund Historical 80th Percentile</t>
  </si>
  <si>
    <t>Value Gap Sources (per unit)</t>
  </si>
  <si>
    <t>If requesting Administration Fee, be sure to include the total Administration Fee amount into the RFP Funding Request Chart in the General Application Workbook.</t>
  </si>
  <si>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</si>
  <si>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Affordability Gap Worksheet</t>
  </si>
  <si>
    <t>Review eligibility criteria under RFP -- Co-Funder and Partner Information</t>
  </si>
  <si>
    <t>Anticipated After Improved Appraised Value (i.e., Fair Market Sales Price)</t>
  </si>
  <si>
    <r>
      <t>For example: explanation for high costs - environmental clean up, larger homes, etc</t>
    </r>
    <r>
      <rPr>
        <b/>
        <i/>
        <sz val="11"/>
        <rFont val="Calibri"/>
        <family val="2"/>
        <scheme val="minor"/>
      </rPr>
      <t>.</t>
    </r>
    <r>
      <rPr>
        <i/>
        <sz val="11"/>
        <rFont val="Calibri"/>
        <family val="2"/>
        <scheme val="minor"/>
      </rPr>
      <t>)</t>
    </r>
  </si>
  <si>
    <t>Impact Fund: Affordability Gap (Grant or Loans)</t>
  </si>
  <si>
    <t>Impact Fund Total Affordability Gap Historical 80th Percentile</t>
  </si>
  <si>
    <t>Total Value Gap Leverage from non-Impact Fund Sources</t>
  </si>
  <si>
    <t>Total Affordability Gap Leverage from non-Impact Fund Sources</t>
  </si>
  <si>
    <t xml:space="preserve">Impact Fund: Value Gap </t>
  </si>
  <si>
    <t>Total Leverage Sources</t>
  </si>
  <si>
    <t>Affordability Gap (per unit)</t>
  </si>
  <si>
    <t>Tri-level/multi-level split</t>
  </si>
  <si>
    <t>Bi-level/split entry</t>
  </si>
  <si>
    <t>Prospective/not yet solicited</t>
  </si>
  <si>
    <t>Total Amount 
(specific to the project seeking Impact Funds)</t>
  </si>
  <si>
    <t>Notes 
(include explanations, dates of possible commitment, how much will go toward this project, or other relevant notes)</t>
  </si>
  <si>
    <t xml:space="preserve">Name of Organization Providing Leverage </t>
  </si>
  <si>
    <r>
      <t>Modular</t>
    </r>
    <r>
      <rPr>
        <b/>
        <sz val="11"/>
        <rFont val="Calibri"/>
        <family val="2"/>
      </rPr>
      <t>,</t>
    </r>
    <r>
      <rPr>
        <sz val="11"/>
        <rFont val="Calibri"/>
        <family val="2"/>
      </rPr>
      <t xml:space="preserve"> Panelized, or Site-Built? (choose one):</t>
    </r>
  </si>
  <si>
    <t>Land Acquisition (actual cost)</t>
  </si>
  <si>
    <t>Multi-unit (2-4 unit)</t>
  </si>
  <si>
    <t>Yes, attached</t>
  </si>
  <si>
    <t>Yes, detached</t>
  </si>
  <si>
    <r>
      <t xml:space="preserve">Value Gap Sources </t>
    </r>
    <r>
      <rPr>
        <b/>
        <strike/>
        <sz val="11"/>
        <rFont val="Calibri"/>
        <family val="2"/>
        <scheme val="minor"/>
      </rPr>
      <t>-</t>
    </r>
    <r>
      <rPr>
        <sz val="11"/>
        <rFont val="Calibri"/>
        <family val="2"/>
      </rPr>
      <t xml:space="preserve"> Per Unit</t>
    </r>
  </si>
  <si>
    <r>
      <t xml:space="preserve">Estimate Affordability Gap Uses </t>
    </r>
    <r>
      <rPr>
        <sz val="11"/>
        <rFont val="Calibri"/>
        <family val="2"/>
        <scheme val="minor"/>
      </rPr>
      <t>- Per Unit</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</si>
  <si>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</si>
  <si>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</si>
  <si>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r>
      <t xml:space="preserve">Typical </t>
    </r>
    <r>
      <rPr>
        <b/>
        <sz val="11"/>
        <rFont val="Calibri"/>
        <family val="2"/>
      </rPr>
      <t>Impact Fund Affordability Gap (Grant or Loan) Dollars per unit</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</si>
  <si>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</si>
  <si>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</si>
  <si>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Include additional explanation, clarification or information, including any deviation from auto-calculated fields or industry averages:</t>
  </si>
  <si>
    <t>Developer Fee</t>
  </si>
  <si>
    <t>Proposed Activity</t>
  </si>
  <si>
    <t>Type of Funds</t>
  </si>
  <si>
    <r>
      <t xml:space="preserve">Minnesota Housing - </t>
    </r>
    <r>
      <rPr>
        <b/>
        <sz val="11"/>
        <rFont val="Calibri"/>
        <family val="2"/>
      </rPr>
      <t xml:space="preserve">Impact Fund  </t>
    </r>
  </si>
  <si>
    <t>Interim Loan</t>
  </si>
  <si>
    <t xml:space="preserve">Deferred Loan  </t>
  </si>
  <si>
    <r>
      <t>Greater Minnesota Housing Fund (GMHF)</t>
    </r>
    <r>
      <rPr>
        <sz val="11"/>
        <rFont val="Calibri"/>
        <family val="2"/>
      </rPr>
      <t xml:space="preserve"> 
(Review eligibility criteria and funding limits on Minnesota Housing's Impact Fund webpage under RFP Co-Funder and Partner Information)</t>
    </r>
  </si>
  <si>
    <t>Value Gap grant</t>
  </si>
  <si>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4</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</si>
  <si>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3</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</si>
  <si>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2</t>
    </r>
  </si>
  <si>
    <r>
      <t xml:space="preserve">TOTAL </t>
    </r>
    <r>
      <rPr>
        <sz val="11"/>
        <rFont val="Calibri"/>
        <family val="2"/>
      </rPr>
      <t xml:space="preserve">Number of Units with Value Gap x Impact Fund Value Gap Dollars per unit = </t>
    </r>
    <r>
      <rPr>
        <b/>
        <sz val="11"/>
        <rFont val="Calibri"/>
        <family val="2"/>
      </rPr>
      <t xml:space="preserve">Total Impact Fund Value Gap Funds </t>
    </r>
    <r>
      <rPr>
        <sz val="11"/>
        <rFont val="Calibri"/>
        <family val="2"/>
      </rPr>
      <t>for units in set 1</t>
    </r>
  </si>
  <si>
    <t>Affordability Gap grant</t>
  </si>
  <si>
    <t>Grant funds may be issued from a variety of sources.</t>
  </si>
  <si>
    <t>Total GMHF Request</t>
  </si>
  <si>
    <t>Admin Fee grant</t>
  </si>
  <si>
    <t xml:space="preserve">Total Dollar 
Amount Requested </t>
  </si>
  <si>
    <t>Total Minnesota Housing Request</t>
  </si>
  <si>
    <t>Will properties be placed in a community land trust?</t>
  </si>
  <si>
    <t>Impact Fund: Land Acquisition (HIB)</t>
  </si>
  <si>
    <t>Impact Fund: Value Gap (Grant or HIB)</t>
  </si>
  <si>
    <t>Be sure to enter an amount here if requesting an Interim Loan</t>
  </si>
  <si>
    <t>Total # of units to be completed with Value Gap dollars</t>
  </si>
  <si>
    <t>Total # of units to be completed with Affordability Gap dollars</t>
  </si>
  <si>
    <t xml:space="preserve">Total # of units to be completed with GMHF dollars  </t>
  </si>
  <si>
    <t>Complete additional Housing Activity sets for units or types of units where certain leverage is available only for those units, or where there are other substantial differences in costs, subsidies or design.</t>
  </si>
  <si>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 Green fields require data entry. Gray fields will</t>
    </r>
    <r>
      <rPr>
        <b/>
        <sz val="11"/>
        <rFont val="Calibri"/>
        <family val="2"/>
      </rPr>
      <t xml:space="preserve"> </t>
    </r>
    <r>
      <rPr>
        <sz val="11"/>
        <rFont val="Calibri"/>
        <family val="2"/>
      </rPr>
      <t>automatically calculate. Complete additional sets for units with substantially different gap amounts or leverage</t>
    </r>
    <r>
      <rPr>
        <b/>
        <sz val="11"/>
        <rFont val="Calibri"/>
        <family val="2"/>
      </rPr>
      <t xml:space="preserve"> </t>
    </r>
    <r>
      <rPr>
        <sz val="11"/>
        <rFont val="Calibri"/>
        <family val="2"/>
      </rPr>
      <t>sources.</t>
    </r>
  </si>
  <si>
    <t>Land Acquisition, Demolition, and Utility Connections (CLTs only)</t>
  </si>
  <si>
    <r>
      <t xml:space="preserve">Typical </t>
    </r>
    <r>
      <rPr>
        <b/>
        <sz val="11"/>
        <rFont val="Calibri"/>
        <family val="2"/>
      </rPr>
      <t xml:space="preserve">Impact Fund Affordability Gap </t>
    </r>
    <r>
      <rPr>
        <b/>
        <strike/>
        <sz val="11"/>
        <rFont val="Calibri"/>
        <family val="2"/>
      </rPr>
      <t xml:space="preserve">(Grant or Loan) </t>
    </r>
    <r>
      <rPr>
        <b/>
        <sz val="11"/>
        <rFont val="Calibri"/>
        <family val="2"/>
      </rPr>
      <t>Dollars per unit</t>
    </r>
  </si>
  <si>
    <t>Downpayment Assistance/Affordability Gap</t>
  </si>
  <si>
    <r>
      <t xml:space="preserve">Typical </t>
    </r>
    <r>
      <rPr>
        <b/>
        <sz val="11"/>
        <rFont val="Calibri"/>
        <family val="2"/>
      </rPr>
      <t>Impact Fund Value Gap Dollars per unit</t>
    </r>
    <r>
      <rPr>
        <b/>
        <strike/>
        <sz val="11"/>
        <rFont val="Calibri"/>
        <family val="2"/>
        <scheme val="minor"/>
      </rPr>
      <t xml:space="preserve"> </t>
    </r>
  </si>
  <si>
    <r>
      <rPr>
        <b/>
        <sz val="11"/>
        <rFont val="Calibri"/>
        <family val="2"/>
      </rPr>
      <t xml:space="preserve">Instructions: </t>
    </r>
    <r>
      <rPr>
        <sz val="11"/>
        <rFont val="Calibri"/>
        <family val="2"/>
      </rPr>
      <t>Provide an anticipated Value Gap calculation for units included in this set. Leverage sources must match those listed in the Leverage Sources Worksheet.</t>
    </r>
  </si>
  <si>
    <t xml:space="preserve">General Construction (include fees, environmental remediation, garage, water, sewer, driveways, landscaping, contingency, etc.) </t>
  </si>
  <si>
    <t>Land Acquisition, Demolition, and Utility Connections</t>
  </si>
  <si>
    <t>Homebuyer AMI</t>
  </si>
  <si>
    <t>Brief description of the type of units listed in this worksheet, for example 1-1/2 story single family homes, 5-unit townhomes, specific community being served, etc.</t>
  </si>
  <si>
    <t xml:space="preserve">Are you willing to accept Housing Infrastructure Bond (HIB) Proceeds? </t>
  </si>
  <si>
    <t xml:space="preserve">Impact Fund Value Gap Historical 80th Percentile </t>
  </si>
  <si>
    <t>Impact Fund Affordability Gap Historical 80th Percentile</t>
  </si>
  <si>
    <r>
      <rPr>
        <b/>
        <sz val="11"/>
        <rFont val="Calibri"/>
        <family val="2"/>
      </rPr>
      <t>Instructions</t>
    </r>
    <r>
      <rPr>
        <sz val="11"/>
        <rFont val="Calibri"/>
        <family val="2"/>
      </rPr>
      <t xml:space="preserve">: Only complete this worksheet to funds for value gap. Costs will be reviewed for reasonableness and feasibility. </t>
    </r>
    <r>
      <rPr>
        <sz val="11"/>
        <color rgb="FFFF0000"/>
        <rFont val="Calibri"/>
        <family val="2"/>
      </rPr>
      <t xml:space="preserve">
</t>
    </r>
    <r>
      <rPr>
        <sz val="11"/>
        <rFont val="Calibri"/>
        <family val="2"/>
      </rPr>
      <t xml:space="preserve">
</t>
    </r>
    <r>
      <rPr>
        <b/>
        <sz val="11"/>
        <rFont val="Calibri"/>
        <family val="2"/>
      </rPr>
      <t xml:space="preserve">Include costs to meet Green Communities Criteria, visitability requirements, and prevailing wage (if applicable). </t>
    </r>
  </si>
  <si>
    <t>Hard Costs: Acquisition, Demolition and Site Work</t>
  </si>
  <si>
    <t>Hard Costs: Unit Construction</t>
  </si>
  <si>
    <t>Other (include site work, contingency, etc. Provide an explanation of costs below)</t>
  </si>
  <si>
    <t>Soft Costs (include fees - legal, realtor, professional fees, contingency)</t>
  </si>
  <si>
    <r>
      <t xml:space="preserve">Instructions: </t>
    </r>
    <r>
      <rPr>
        <sz val="11"/>
        <rFont val="Calibri"/>
        <family val="2"/>
      </rPr>
      <t>Complete the chart below listing leverage sources for the units included in this worksheet set. 
* Do not include the entire dollar amount of a source if only a portion will be available for the units included in this set. 
* Only include the portion of the leverage that is specific to the project seeking Impact Funds.
* Do not include Minnesota Housing Impact Fund Dollars or Greater Minnesota Housing Fund resources in this worksheet.
* Do not include temporary financial support from the Applicant's and Seller's own resources or borrowers' market-rate financing (e.g., first mortgage loans). 
Note:  Committed financial leverage is</t>
    </r>
    <r>
      <rPr>
        <b/>
        <sz val="11"/>
        <rFont val="Calibri"/>
        <family val="2"/>
      </rPr>
      <t xml:space="preserve"> </t>
    </r>
    <r>
      <rPr>
        <sz val="11"/>
        <rFont val="Calibri"/>
        <family val="2"/>
      </rPr>
      <t>the dollar amount of funds dedicated specifically to the proposed project and must be supported by documentation.</t>
    </r>
  </si>
  <si>
    <r>
      <t xml:space="preserve">TOTAL </t>
    </r>
    <r>
      <rPr>
        <sz val="11"/>
        <rFont val="Calibri"/>
        <family val="2"/>
      </rPr>
      <t>Number of Proposed Units in this set with Impact Fund Value Gap</t>
    </r>
  </si>
  <si>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</si>
  <si>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t>Acquisition Rehabilitation Resale</t>
  </si>
  <si>
    <r>
      <rPr>
        <b/>
        <sz val="22"/>
        <rFont val="Calibri"/>
        <family val="2"/>
        <scheme val="minor"/>
      </rPr>
      <t xml:space="preserve">FUNDING REQUEST SUMMARY </t>
    </r>
    <r>
      <rPr>
        <b/>
        <sz val="14"/>
        <rFont val="Calibri"/>
        <family val="2"/>
        <scheme val="minor"/>
      </rPr>
      <t xml:space="preserve">
Acquisition Rehabilitation Resale
Value Gap and Affordability Gap</t>
    </r>
  </si>
  <si>
    <r>
      <rPr>
        <b/>
        <sz val="11"/>
        <rFont val="Calibri"/>
        <family val="2"/>
      </rPr>
      <t>Instructions:</t>
    </r>
    <r>
      <rPr>
        <sz val="11"/>
        <rFont val="Calibri"/>
        <family val="2"/>
      </rPr>
      <t xml:space="preserve"> Only complete this workbook if you are requesting funds for Value Gap. If you are requesting only affordability gap funds, complete the Stand-Alone Affordability Gap Application and Workbook.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</si>
  <si>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Sources and Uses - Acquisition Rehabilitation Resale</t>
  </si>
  <si>
    <t>GRAND TOTAL Acquisition Rehabilitation Resale request from all funders</t>
  </si>
  <si>
    <t>Acquisition, Rehabilitation, Resale</t>
  </si>
  <si>
    <t>TOTAL IMPACT FUND VALUE GAP REQUIRED:</t>
  </si>
  <si>
    <r>
      <rPr>
        <b/>
        <i/>
        <sz val="10"/>
        <color theme="1"/>
        <rFont val="Calibri"/>
        <family val="2"/>
        <scheme val="minor"/>
      </rPr>
      <t>Reviewer notes:</t>
    </r>
    <r>
      <rPr>
        <i/>
        <sz val="10"/>
        <color theme="1"/>
        <rFont val="Calibri"/>
        <family val="2"/>
        <scheme val="minor"/>
      </rPr>
      <t xml:space="preserve">
Explain any differences between the figures on these tables and those in the application for funds. If costs and subsidies are higher than historical costs, explain (i.e. visitability, prevailing wage):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</si>
</sst>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0;[Red]#,##0"/>
  </numFmts>
  <fonts count="51" x14ac:knownFonts="1">
    <font>
      <sz val="11"/>
      <color theme="1"/>
      <name val="Calibri"/>
      <family val="2"/>
      <scheme val="minor"/>
    </font>
    <font>
      <b/>
      <sz val="14"/>
      <color indexed="8"/>
      <name val="Calibri"/>
      <family val="2"/>
    </font>
    <font>
      <sz val="11"/>
      <name val="Calibri"/>
      <family val="2"/>
    </font>
    <font>
      <b/>
      <sz val="11"/>
      <name val="Calibri"/>
      <family val="2"/>
    </font>
    <font>
      <sz val="10"/>
      <name val="Verdana"/>
      <family val="2"/>
    </font>
    <font>
      <sz val="10"/>
      <name val="Calibri"/>
      <family val="2"/>
    </font>
    <font>
      <i/>
      <sz val="9"/>
      <name val="Calibri"/>
      <family val="2"/>
    </font>
    <font>
      <sz val="11"/>
      <color theme="1"/>
      <name val="Calibri"/>
      <family val="2"/>
      <scheme val="minor"/>
    </font>
    <font>
      <u/>
      <sz val="11"/>
      <color theme="10"/>
      <name val="Calibri"/>
      <family val="2"/>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0"/>
      <color theme="1"/>
      <name val="Calibri"/>
      <family val="2"/>
      <scheme val="minor"/>
    </font>
    <font>
      <sz val="10"/>
      <name val="Calibri"/>
      <family val="2"/>
      <scheme val="minor"/>
    </font>
    <font>
      <sz val="14"/>
      <color theme="1"/>
      <name val="Calibri"/>
      <family val="2"/>
      <scheme val="minor"/>
    </font>
    <font>
      <sz val="9"/>
      <color theme="1"/>
      <name val="Verdana"/>
      <family val="2"/>
    </font>
    <font>
      <b/>
      <i/>
      <u/>
      <sz val="11"/>
      <color theme="1"/>
      <name val="Calibri"/>
      <family val="2"/>
      <scheme val="minor"/>
    </font>
    <font>
      <b/>
      <i/>
      <sz val="11"/>
      <color theme="1"/>
      <name val="Calibri"/>
      <family val="2"/>
      <scheme val="minor"/>
    </font>
    <font>
      <sz val="11"/>
      <color rgb="FFFF0000"/>
      <name val="Verdana"/>
      <family val="2"/>
    </font>
    <font>
      <sz val="10"/>
      <color theme="1"/>
      <name val="Verdana"/>
      <family val="2"/>
    </font>
    <font>
      <b/>
      <sz val="11"/>
      <name val="Calibri"/>
      <family val="2"/>
      <scheme val="minor"/>
    </font>
    <font>
      <sz val="10"/>
      <color rgb="FFFF0000"/>
      <name val="Calibri"/>
      <family val="2"/>
      <scheme val="minor"/>
    </font>
    <font>
      <sz val="12"/>
      <color theme="1"/>
      <name val="Calibri"/>
      <family val="2"/>
      <scheme val="minor"/>
    </font>
    <font>
      <b/>
      <sz val="14"/>
      <name val="Calibri"/>
      <family val="2"/>
      <scheme val="minor"/>
    </font>
    <font>
      <b/>
      <sz val="11"/>
      <color theme="1"/>
      <name val="Calibri"/>
      <family val="2"/>
    </font>
    <font>
      <i/>
      <sz val="10"/>
      <color theme="1"/>
      <name val="Calibri"/>
      <family val="2"/>
      <scheme val="minor"/>
    </font>
    <font>
      <b/>
      <sz val="14"/>
      <color rgb="FF000000"/>
      <name val="Calibri"/>
      <family val="2"/>
      <scheme val="minor"/>
    </font>
    <font>
      <b/>
      <sz val="14"/>
      <color theme="1"/>
      <name val="Calibri"/>
      <family val="2"/>
      <scheme val="minor"/>
    </font>
    <font>
      <i/>
      <sz val="11"/>
      <name val="Calibri"/>
      <family val="2"/>
      <scheme val="minor"/>
    </font>
    <font>
      <b/>
      <sz val="12"/>
      <name val="Calibri"/>
      <family val="2"/>
      <scheme val="minor"/>
    </font>
    <font>
      <b/>
      <sz val="10"/>
      <color rgb="FFFF0000"/>
      <name val="Calibri"/>
      <family val="2"/>
      <scheme val="minor"/>
    </font>
    <font>
      <b/>
      <sz val="10"/>
      <name val="Calibri"/>
      <family val="2"/>
      <scheme val="minor"/>
    </font>
    <font>
      <b/>
      <sz val="10"/>
      <color theme="1"/>
      <name val="Calibri"/>
      <family val="2"/>
    </font>
    <font>
      <sz val="10"/>
      <color theme="1"/>
      <name val="Calibri"/>
      <family val="2"/>
    </font>
    <font>
      <sz val="10"/>
      <color rgb="FFFF0000"/>
      <name val="Calibri"/>
      <family val="2"/>
    </font>
    <font>
      <i/>
      <sz val="10"/>
      <name val="Calibri"/>
      <family val="2"/>
    </font>
    <font>
      <b/>
      <sz val="10"/>
      <name val="Calibri"/>
      <family val="2"/>
    </font>
    <font>
      <i/>
      <sz val="11"/>
      <name val="Calibri"/>
      <family val="2"/>
    </font>
    <font>
      <i/>
      <sz val="10"/>
      <color rgb="FFFF0000"/>
      <name val="Calibri"/>
      <family val="2"/>
    </font>
    <font>
      <b/>
      <i/>
      <sz val="11"/>
      <name val="Calibri"/>
      <family val="2"/>
    </font>
    <font>
      <b/>
      <sz val="10"/>
      <color rgb="FFFF0000"/>
      <name val="Calibri"/>
      <family val="2"/>
    </font>
    <font>
      <i/>
      <sz val="10"/>
      <name val="Calibri"/>
      <family val="2"/>
      <scheme val="minor"/>
    </font>
    <font>
      <b/>
      <strike/>
      <sz val="11"/>
      <name val="Calibri"/>
      <family val="2"/>
      <scheme val="minor"/>
    </font>
    <font>
      <b/>
      <i/>
      <sz val="11"/>
      <name val="Calibri"/>
      <family val="2"/>
      <scheme val="minor"/>
    </font>
    <font>
      <sz val="11"/>
      <color rgb="FFFF0000"/>
      <name val="Calibri"/>
      <family val="2"/>
    </font>
    <font>
      <sz val="12"/>
      <name val="Calibri"/>
      <family val="2"/>
      <scheme val="minor"/>
    </font>
    <font>
      <b/>
      <sz val="22"/>
      <name val="Calibri"/>
      <family val="2"/>
      <scheme val="minor"/>
    </font>
    <font>
      <b/>
      <strike/>
      <sz val="11"/>
      <name val="Calibri"/>
      <family val="2"/>
    </font>
    <font>
      <b/>
      <i/>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theme="0"/>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s>
  <borders count="75">
    <border>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5">
    <xf numFmtId="0" fontId="0" fillId="0" borderId="0"/>
    <xf numFmtId="43" fontId="7" fillId="0" borderId="0" applyFon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9" fontId="7" fillId="0" borderId="0" applyFont="0" applyFill="0" applyBorder="0" applyAlignment="0" applyProtection="0"/>
  </cellStyleXfs>
  <cellXfs count="558">
    <xf numFmtId="0" fontId="0" fillId="0" borderId="0" xfId="0"/>
    <xf numFmtId="44" fontId="10" fillId="0" borderId="1" xfId="2" applyFont="1" applyFill="1" applyBorder="1" applyAlignment="1" applyProtection="1">
      <alignment vertical="center"/>
    </xf>
    <xf numFmtId="0" fontId="11" fillId="0" borderId="0" xfId="0" applyFont="1" applyFill="1" applyProtection="1"/>
    <xf numFmtId="0" fontId="13" fillId="0" borderId="0" xfId="0" applyFont="1" applyFill="1" applyProtection="1"/>
    <xf numFmtId="0" fontId="12" fillId="0" borderId="0" xfId="0" applyFont="1" applyFill="1" applyProtection="1"/>
    <xf numFmtId="0" fontId="11" fillId="0" borderId="0" xfId="0" applyFont="1" applyFill="1" applyBorder="1" applyProtection="1"/>
    <xf numFmtId="0" fontId="13" fillId="0" borderId="0" xfId="0" applyFont="1" applyFill="1" applyBorder="1" applyAlignment="1" applyProtection="1">
      <alignment vertical="center" wrapText="1"/>
    </xf>
    <xf numFmtId="0" fontId="16" fillId="0" borderId="0" xfId="0" applyFont="1" applyFill="1" applyProtection="1"/>
    <xf numFmtId="0" fontId="0" fillId="0" borderId="9" xfId="0" applyFont="1" applyFill="1" applyBorder="1" applyAlignment="1" applyProtection="1">
      <alignment vertical="center"/>
    </xf>
    <xf numFmtId="0" fontId="0" fillId="0" borderId="0" xfId="0" applyFont="1" applyFill="1" applyBorder="1" applyAlignment="1" applyProtection="1">
      <alignment vertical="center"/>
    </xf>
    <xf numFmtId="0" fontId="0" fillId="0" borderId="1" xfId="0" applyFont="1" applyFill="1" applyBorder="1" applyAlignment="1" applyProtection="1">
      <alignment vertical="center"/>
    </xf>
    <xf numFmtId="0" fontId="0" fillId="0" borderId="0" xfId="0" applyFont="1" applyProtection="1"/>
    <xf numFmtId="0" fontId="0" fillId="0" borderId="0" xfId="0" applyFill="1" applyBorder="1" applyAlignment="1" applyProtection="1">
      <alignment vertical="center"/>
    </xf>
    <xf numFmtId="0" fontId="0" fillId="0" borderId="0" xfId="0" applyProtection="1"/>
    <xf numFmtId="0" fontId="17" fillId="0" borderId="0" xfId="0" applyFont="1" applyFill="1" applyProtection="1"/>
    <xf numFmtId="0" fontId="0" fillId="0" borderId="0" xfId="0" applyFont="1" applyFill="1" applyBorder="1" applyAlignment="1" applyProtection="1">
      <alignment horizontal="center" vertical="center"/>
    </xf>
    <xf numFmtId="0" fontId="7" fillId="0" borderId="1" xfId="1" applyNumberFormat="1" applyFont="1" applyFill="1" applyBorder="1" applyAlignment="1" applyProtection="1">
      <alignment vertical="center"/>
    </xf>
    <xf numFmtId="0" fontId="17" fillId="0" borderId="0" xfId="0" applyFont="1" applyBorder="1" applyProtection="1"/>
    <xf numFmtId="0" fontId="0" fillId="0" borderId="9" xfId="0" applyFill="1" applyBorder="1" applyAlignment="1" applyProtection="1">
      <alignment horizontal="right" vertical="center"/>
    </xf>
    <xf numFmtId="0" fontId="0" fillId="0" borderId="0" xfId="0" applyFill="1" applyBorder="1" applyAlignment="1" applyProtection="1">
      <alignment horizontal="center" vertical="center"/>
    </xf>
    <xf numFmtId="0" fontId="18" fillId="0" borderId="9" xfId="0" applyFont="1" applyFill="1" applyBorder="1" applyAlignment="1" applyProtection="1">
      <alignment vertical="center"/>
    </xf>
    <xf numFmtId="0" fontId="0" fillId="2" borderId="4"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18" fillId="0" borderId="1" xfId="0" applyFont="1" applyFill="1" applyBorder="1" applyAlignment="1" applyProtection="1">
      <alignment vertical="center"/>
    </xf>
    <xf numFmtId="0" fontId="19" fillId="0" borderId="0" xfId="0" applyFont="1" applyFill="1" applyBorder="1" applyAlignment="1" applyProtection="1">
      <alignment horizontal="left" vertical="center" indent="5"/>
    </xf>
    <xf numFmtId="9" fontId="17" fillId="0" borderId="0" xfId="0" applyNumberFormat="1" applyFont="1" applyFill="1" applyProtection="1"/>
    <xf numFmtId="44" fontId="7" fillId="0" borderId="1" xfId="2" applyFont="1" applyFill="1" applyBorder="1" applyAlignment="1" applyProtection="1">
      <alignment horizontal="center" vertical="center"/>
    </xf>
    <xf numFmtId="0" fontId="0" fillId="0" borderId="0" xfId="0" applyFont="1" applyFill="1" applyBorder="1" applyAlignment="1" applyProtection="1">
      <alignment horizontal="left" vertical="top"/>
    </xf>
    <xf numFmtId="0" fontId="9" fillId="0" borderId="0" xfId="0" applyFont="1" applyFill="1" applyBorder="1" applyAlignment="1" applyProtection="1">
      <alignment vertical="center"/>
    </xf>
    <xf numFmtId="0" fontId="0" fillId="0" borderId="0" xfId="0" applyFont="1" applyFill="1" applyBorder="1" applyProtection="1"/>
    <xf numFmtId="0" fontId="4" fillId="0" borderId="0" xfId="0" applyFont="1" applyFill="1" applyBorder="1" applyAlignment="1" applyProtection="1">
      <alignment vertical="center"/>
    </xf>
    <xf numFmtId="0" fontId="21" fillId="0" borderId="9" xfId="0" applyFont="1" applyFill="1" applyBorder="1" applyAlignment="1" applyProtection="1">
      <alignment vertical="center"/>
    </xf>
    <xf numFmtId="0" fontId="10" fillId="0" borderId="0" xfId="0" applyFont="1" applyFill="1" applyBorder="1" applyProtection="1"/>
    <xf numFmtId="0" fontId="10" fillId="0" borderId="9" xfId="0" applyFont="1" applyFill="1" applyBorder="1" applyProtection="1"/>
    <xf numFmtId="0" fontId="10" fillId="0" borderId="1" xfId="0" applyFont="1" applyFill="1" applyBorder="1" applyProtection="1"/>
    <xf numFmtId="0" fontId="12" fillId="0" borderId="0" xfId="0" applyFont="1" applyProtection="1"/>
    <xf numFmtId="0" fontId="12" fillId="0" borderId="0" xfId="0" applyFont="1" applyFill="1" applyBorder="1" applyProtection="1"/>
    <xf numFmtId="0" fontId="12" fillId="0" borderId="0" xfId="0" applyFont="1" applyBorder="1" applyProtection="1"/>
    <xf numFmtId="0" fontId="23" fillId="0" borderId="0" xfId="0" applyFont="1" applyFill="1" applyBorder="1" applyProtection="1"/>
    <xf numFmtId="0" fontId="10" fillId="0" borderId="13" xfId="0" applyFont="1" applyFill="1" applyBorder="1" applyAlignment="1" applyProtection="1"/>
    <xf numFmtId="0" fontId="10" fillId="0" borderId="15" xfId="0" applyFont="1" applyFill="1" applyBorder="1" applyAlignment="1" applyProtection="1">
      <alignment vertical="center"/>
    </xf>
    <xf numFmtId="0" fontId="15" fillId="0" borderId="9" xfId="0" applyFont="1" applyBorder="1" applyProtection="1"/>
    <xf numFmtId="0" fontId="15" fillId="0" borderId="0" xfId="0" applyFont="1" applyBorder="1" applyProtection="1"/>
    <xf numFmtId="0" fontId="17" fillId="0" borderId="0" xfId="0" applyFont="1" applyFill="1" applyAlignment="1" applyProtection="1">
      <alignment horizontal="center"/>
    </xf>
    <xf numFmtId="0" fontId="2" fillId="0" borderId="0" xfId="0" applyFont="1" applyFill="1" applyBorder="1" applyAlignment="1" applyProtection="1">
      <alignment vertical="center"/>
    </xf>
    <xf numFmtId="0" fontId="10" fillId="0" borderId="13" xfId="0" applyFont="1" applyFill="1" applyBorder="1" applyAlignment="1" applyProtection="1">
      <alignment horizontal="left" vertical="top" wrapText="1"/>
    </xf>
    <xf numFmtId="0" fontId="22" fillId="0" borderId="0" xfId="0" applyFont="1" applyFill="1" applyBorder="1" applyAlignment="1" applyProtection="1">
      <alignment horizontal="left" vertical="center"/>
    </xf>
    <xf numFmtId="44" fontId="9" fillId="2" borderId="4" xfId="2" applyFont="1" applyFill="1" applyBorder="1" applyAlignment="1" applyProtection="1">
      <alignment horizontal="right" vertical="center"/>
    </xf>
    <xf numFmtId="44" fontId="10" fillId="2" borderId="4" xfId="2" applyFont="1" applyFill="1" applyBorder="1" applyAlignment="1" applyProtection="1">
      <alignment horizontal="right" vertical="center"/>
    </xf>
    <xf numFmtId="0" fontId="0" fillId="0" borderId="27" xfId="0" applyFill="1" applyBorder="1" applyAlignment="1" applyProtection="1">
      <alignment vertical="center"/>
    </xf>
    <xf numFmtId="0" fontId="0" fillId="0" borderId="28" xfId="0" applyFont="1" applyFill="1" applyBorder="1" applyAlignment="1" applyProtection="1">
      <alignment vertical="center"/>
    </xf>
    <xf numFmtId="0" fontId="0" fillId="0" borderId="27" xfId="0" applyFont="1" applyFill="1" applyBorder="1" applyAlignment="1" applyProtection="1">
      <alignment vertical="center"/>
    </xf>
    <xf numFmtId="0" fontId="9" fillId="0" borderId="6" xfId="0" applyFont="1" applyFill="1" applyBorder="1" applyAlignment="1" applyProtection="1">
      <alignment vertical="center"/>
    </xf>
    <xf numFmtId="0" fontId="0" fillId="0" borderId="0" xfId="0" applyFill="1" applyBorder="1" applyAlignment="1" applyProtection="1">
      <alignment horizontal="right" vertical="center"/>
    </xf>
    <xf numFmtId="0" fontId="0" fillId="0" borderId="0" xfId="0" applyFont="1" applyFill="1" applyBorder="1" applyAlignment="1" applyProtection="1">
      <alignment horizontal="center"/>
    </xf>
    <xf numFmtId="0" fontId="0" fillId="0" borderId="28" xfId="0" applyFill="1" applyBorder="1" applyAlignment="1" applyProtection="1">
      <alignment vertical="center"/>
    </xf>
    <xf numFmtId="0" fontId="0" fillId="0" borderId="29" xfId="0" applyFont="1" applyFill="1" applyBorder="1" applyAlignment="1" applyProtection="1">
      <alignment vertical="center"/>
    </xf>
    <xf numFmtId="0" fontId="27" fillId="0" borderId="0" xfId="0" applyFont="1" applyFill="1" applyProtection="1"/>
    <xf numFmtId="2" fontId="0" fillId="2" borderId="4" xfId="0" applyNumberFormat="1" applyFont="1" applyFill="1" applyBorder="1" applyAlignment="1" applyProtection="1">
      <alignment horizontal="center" vertical="center"/>
    </xf>
    <xf numFmtId="0" fontId="23" fillId="0" borderId="0" xfId="0" applyFont="1" applyFill="1" applyProtection="1"/>
    <xf numFmtId="0" fontId="9" fillId="0" borderId="9" xfId="0" applyFont="1" applyFill="1" applyBorder="1" applyAlignment="1" applyProtection="1">
      <alignment vertical="center"/>
    </xf>
    <xf numFmtId="0" fontId="10" fillId="0" borderId="1" xfId="0" applyFont="1" applyFill="1" applyBorder="1" applyAlignment="1" applyProtection="1"/>
    <xf numFmtId="0" fontId="10" fillId="0" borderId="14" xfId="0" applyFont="1" applyFill="1" applyBorder="1" applyAlignment="1" applyProtection="1">
      <alignment horizontal="left" vertical="top"/>
    </xf>
    <xf numFmtId="0" fontId="10" fillId="0" borderId="15" xfId="0" applyFont="1" applyFill="1" applyBorder="1" applyProtection="1"/>
    <xf numFmtId="44" fontId="22" fillId="2" borderId="4" xfId="2" applyFont="1" applyFill="1" applyBorder="1" applyAlignment="1" applyProtection="1">
      <alignment horizontal="right" vertical="center"/>
    </xf>
    <xf numFmtId="0" fontId="22" fillId="0" borderId="9" xfId="0"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0" fontId="22" fillId="0" borderId="9" xfId="0" applyFont="1" applyFill="1" applyBorder="1" applyAlignment="1" applyProtection="1">
      <alignment horizontal="left" vertical="top"/>
    </xf>
    <xf numFmtId="0" fontId="22" fillId="0" borderId="14" xfId="0" applyFont="1" applyFill="1" applyBorder="1" applyAlignment="1" applyProtection="1">
      <alignment vertical="center"/>
    </xf>
    <xf numFmtId="0" fontId="9" fillId="0" borderId="43" xfId="0" applyFont="1" applyFill="1" applyBorder="1" applyAlignment="1" applyProtection="1">
      <alignment vertical="center"/>
    </xf>
    <xf numFmtId="0" fontId="9" fillId="0" borderId="44" xfId="0" applyFont="1" applyFill="1" applyBorder="1" applyAlignment="1" applyProtection="1">
      <alignment vertical="center"/>
    </xf>
    <xf numFmtId="0" fontId="10" fillId="0" borderId="0" xfId="0" applyFont="1" applyFill="1" applyBorder="1" applyAlignment="1" applyProtection="1">
      <alignment vertical="center"/>
    </xf>
    <xf numFmtId="0" fontId="22" fillId="0" borderId="9" xfId="0" applyFont="1" applyFill="1" applyBorder="1" applyAlignment="1" applyProtection="1">
      <alignment horizontal="left" vertical="center"/>
    </xf>
    <xf numFmtId="0" fontId="27" fillId="0" borderId="0" xfId="0" applyFont="1" applyProtection="1"/>
    <xf numFmtId="44" fontId="22" fillId="2" borderId="12" xfId="0" applyNumberFormat="1" applyFont="1" applyFill="1" applyBorder="1" applyAlignment="1" applyProtection="1">
      <alignment horizontal="left"/>
    </xf>
    <xf numFmtId="0" fontId="19" fillId="0" borderId="5" xfId="0" applyFont="1" applyFill="1" applyBorder="1" applyAlignment="1" applyProtection="1">
      <alignment vertical="center"/>
    </xf>
    <xf numFmtId="44" fontId="9" fillId="2" borderId="31" xfId="2" applyFont="1" applyFill="1" applyBorder="1" applyAlignment="1" applyProtection="1">
      <alignment horizontal="right" vertical="center"/>
    </xf>
    <xf numFmtId="0" fontId="19" fillId="0" borderId="0" xfId="0" applyFont="1" applyFill="1" applyBorder="1" applyAlignment="1" applyProtection="1">
      <alignment horizontal="left" indent="5"/>
    </xf>
    <xf numFmtId="0" fontId="9" fillId="0" borderId="4" xfId="0" applyFont="1" applyFill="1" applyBorder="1" applyAlignment="1" applyProtection="1">
      <alignment horizontal="center" vertical="center" wrapText="1"/>
    </xf>
    <xf numFmtId="0" fontId="0" fillId="0" borderId="0" xfId="0" applyFont="1" applyFill="1" applyBorder="1" applyAlignment="1" applyProtection="1">
      <alignment vertical="top"/>
    </xf>
    <xf numFmtId="0" fontId="0" fillId="5" borderId="4" xfId="0" applyFont="1" applyFill="1" applyBorder="1" applyAlignment="1" applyProtection="1">
      <alignment horizontal="center" vertical="center"/>
      <protection locked="0"/>
    </xf>
    <xf numFmtId="0" fontId="0" fillId="5" borderId="4" xfId="0" applyFont="1" applyFill="1" applyBorder="1" applyAlignment="1" applyProtection="1">
      <alignment horizontal="center"/>
      <protection locked="0"/>
    </xf>
    <xf numFmtId="164" fontId="7" fillId="5" borderId="45" xfId="2" applyNumberFormat="1" applyFont="1" applyFill="1" applyBorder="1" applyAlignment="1" applyProtection="1">
      <alignment horizontal="right" vertical="center"/>
      <protection locked="0"/>
    </xf>
    <xf numFmtId="0" fontId="10" fillId="5" borderId="4" xfId="0" applyFont="1" applyFill="1" applyBorder="1" applyAlignment="1" applyProtection="1">
      <alignment horizontal="center" vertical="center"/>
      <protection locked="0"/>
    </xf>
    <xf numFmtId="0" fontId="10" fillId="0" borderId="0" xfId="0" applyFont="1" applyFill="1" applyBorder="1" applyAlignment="1" applyProtection="1">
      <alignment vertical="center" wrapText="1"/>
    </xf>
    <xf numFmtId="9" fontId="37" fillId="9" borderId="58" xfId="4" applyFont="1" applyFill="1" applyBorder="1" applyAlignment="1" applyProtection="1">
      <alignment horizontal="right" vertical="center" wrapText="1"/>
    </xf>
    <xf numFmtId="164" fontId="38" fillId="7" borderId="12" xfId="2" applyNumberFormat="1" applyFont="1" applyFill="1" applyBorder="1" applyAlignment="1" applyProtection="1">
      <alignment horizontal="center" vertical="center" wrapText="1"/>
    </xf>
    <xf numFmtId="164" fontId="34" fillId="7" borderId="4" xfId="2" applyNumberFormat="1" applyFont="1" applyFill="1" applyBorder="1" applyAlignment="1" applyProtection="1">
      <alignment horizontal="left" vertical="center" wrapText="1"/>
    </xf>
    <xf numFmtId="0" fontId="34" fillId="7" borderId="4" xfId="0" applyFont="1" applyFill="1" applyBorder="1" applyAlignment="1" applyProtection="1">
      <alignment horizontal="right" vertical="center" wrapText="1"/>
    </xf>
    <xf numFmtId="164" fontId="34" fillId="7" borderId="4" xfId="2" applyNumberFormat="1" applyFont="1" applyFill="1" applyBorder="1" applyAlignment="1" applyProtection="1">
      <alignment horizontal="center" vertical="center" wrapText="1"/>
    </xf>
    <xf numFmtId="164" fontId="34" fillId="7" borderId="7" xfId="2" applyNumberFormat="1"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11" fillId="0" borderId="11" xfId="0" applyFont="1" applyFill="1" applyBorder="1" applyProtection="1"/>
    <xf numFmtId="164" fontId="5" fillId="5" borderId="17" xfId="2" applyNumberFormat="1" applyFont="1" applyFill="1" applyBorder="1" applyAlignment="1" applyProtection="1">
      <alignment horizontal="left" vertical="center" wrapText="1"/>
      <protection locked="0"/>
    </xf>
    <xf numFmtId="0" fontId="15" fillId="5" borderId="17" xfId="0" applyFont="1" applyFill="1" applyBorder="1" applyAlignment="1" applyProtection="1">
      <alignment vertical="center"/>
      <protection locked="0"/>
    </xf>
    <xf numFmtId="164" fontId="5" fillId="5" borderId="3" xfId="2" applyNumberFormat="1" applyFont="1" applyFill="1" applyBorder="1" applyAlignment="1" applyProtection="1">
      <alignment horizontal="left" vertical="center" wrapText="1"/>
      <protection locked="0"/>
    </xf>
    <xf numFmtId="164" fontId="35" fillId="5" borderId="3" xfId="2" applyNumberFormat="1" applyFont="1" applyFill="1" applyBorder="1" applyAlignment="1" applyProtection="1">
      <alignment horizontal="left" vertical="center" wrapText="1"/>
      <protection locked="0"/>
    </xf>
    <xf numFmtId="164" fontId="35" fillId="5" borderId="21" xfId="2" applyNumberFormat="1" applyFont="1" applyFill="1" applyBorder="1" applyAlignment="1" applyProtection="1">
      <alignment horizontal="left" vertical="center" wrapText="1"/>
      <protection locked="0"/>
    </xf>
    <xf numFmtId="0" fontId="3" fillId="5" borderId="18"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xf>
    <xf numFmtId="0" fontId="12" fillId="5" borderId="26" xfId="0" applyFont="1" applyFill="1" applyBorder="1" applyAlignment="1" applyProtection="1">
      <alignment horizontal="left" vertical="top" wrapText="1"/>
      <protection locked="0"/>
    </xf>
    <xf numFmtId="0" fontId="0" fillId="0" borderId="41" xfId="0" applyFont="1" applyFill="1" applyBorder="1" applyAlignment="1" applyProtection="1">
      <alignment vertical="center" wrapText="1"/>
    </xf>
    <xf numFmtId="0" fontId="0" fillId="0" borderId="42" xfId="0" applyFont="1" applyFill="1" applyBorder="1" applyAlignment="1" applyProtection="1">
      <alignment vertical="center" wrapText="1"/>
    </xf>
    <xf numFmtId="0" fontId="33" fillId="0" borderId="4" xfId="0" applyFont="1" applyFill="1" applyBorder="1" applyAlignment="1" applyProtection="1">
      <alignment horizontal="center" vertical="center"/>
    </xf>
    <xf numFmtId="0" fontId="33" fillId="0" borderId="4" xfId="0" applyFont="1" applyFill="1" applyBorder="1" applyAlignment="1" applyProtection="1">
      <alignment horizontal="center" vertical="center" wrapText="1"/>
    </xf>
    <xf numFmtId="0" fontId="12" fillId="0" borderId="0" xfId="0" applyFont="1" applyAlignment="1" applyProtection="1">
      <alignment vertical="center" wrapText="1"/>
    </xf>
    <xf numFmtId="0" fontId="12" fillId="0" borderId="0" xfId="0" applyFont="1" applyAlignment="1" applyProtection="1">
      <alignment vertical="center"/>
    </xf>
    <xf numFmtId="0" fontId="12" fillId="0" borderId="11"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Border="1" applyAlignment="1" applyProtection="1">
      <alignment vertical="center" wrapText="1"/>
    </xf>
    <xf numFmtId="164" fontId="35" fillId="0" borderId="0" xfId="2" applyNumberFormat="1" applyFont="1" applyFill="1" applyBorder="1" applyAlignment="1" applyProtection="1">
      <alignment horizontal="left" vertical="center" wrapText="1"/>
    </xf>
    <xf numFmtId="0" fontId="12" fillId="0" borderId="0" xfId="0" applyFont="1" applyFill="1" applyAlignment="1" applyProtection="1">
      <alignment vertical="center"/>
    </xf>
    <xf numFmtId="164" fontId="2" fillId="5" borderId="58" xfId="2" applyNumberFormat="1" applyFont="1" applyFill="1" applyBorder="1" applyAlignment="1" applyProtection="1">
      <alignment horizontal="left" vertical="center" wrapText="1"/>
      <protection locked="0"/>
    </xf>
    <xf numFmtId="1" fontId="10" fillId="5" borderId="4" xfId="0" applyNumberFormat="1" applyFont="1" applyFill="1" applyBorder="1" applyAlignment="1" applyProtection="1">
      <alignment vertical="top" wrapText="1"/>
      <protection locked="0"/>
    </xf>
    <xf numFmtId="0" fontId="26" fillId="10" borderId="15" xfId="0" applyFont="1" applyFill="1" applyBorder="1" applyAlignment="1" applyProtection="1">
      <alignment horizontal="right" vertical="center" wrapText="1"/>
    </xf>
    <xf numFmtId="44" fontId="10" fillId="2" borderId="58" xfId="2" applyFont="1" applyFill="1" applyBorder="1" applyAlignment="1" applyProtection="1">
      <alignment horizontal="right" vertical="center"/>
    </xf>
    <xf numFmtId="44" fontId="10" fillId="2" borderId="57" xfId="2" applyFont="1" applyFill="1" applyBorder="1" applyAlignment="1" applyProtection="1">
      <alignment horizontal="right" vertical="center"/>
    </xf>
    <xf numFmtId="0" fontId="0" fillId="0" borderId="34" xfId="0" applyFont="1" applyFill="1" applyBorder="1" applyAlignment="1" applyProtection="1">
      <alignment vertical="center"/>
    </xf>
    <xf numFmtId="0" fontId="0" fillId="0" borderId="13" xfId="0" applyFont="1" applyFill="1" applyBorder="1" applyAlignment="1" applyProtection="1">
      <alignment vertical="center"/>
    </xf>
    <xf numFmtId="44" fontId="9" fillId="2" borderId="45" xfId="2" applyFont="1" applyFill="1" applyBorder="1" applyAlignment="1" applyProtection="1">
      <alignment horizontal="right" vertical="center"/>
    </xf>
    <xf numFmtId="0" fontId="0" fillId="0" borderId="62" xfId="0" applyFont="1" applyFill="1" applyBorder="1" applyAlignment="1" applyProtection="1">
      <alignment vertical="center"/>
    </xf>
    <xf numFmtId="164" fontId="9" fillId="2" borderId="45" xfId="2" applyNumberFormat="1" applyFont="1" applyFill="1" applyBorder="1" applyAlignment="1" applyProtection="1">
      <alignment horizontal="right" vertical="center"/>
    </xf>
    <xf numFmtId="44" fontId="7" fillId="0" borderId="62" xfId="2" applyFont="1" applyFill="1" applyBorder="1" applyAlignment="1" applyProtection="1">
      <alignment horizontal="center" vertical="center"/>
    </xf>
    <xf numFmtId="0" fontId="21" fillId="0" borderId="63" xfId="0" applyFont="1" applyFill="1" applyBorder="1" applyAlignment="1" applyProtection="1">
      <alignment vertical="center"/>
    </xf>
    <xf numFmtId="0" fontId="15"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protection locked="0"/>
    </xf>
    <xf numFmtId="0" fontId="5" fillId="5" borderId="17" xfId="0" applyFont="1" applyFill="1" applyBorder="1" applyAlignment="1" applyProtection="1">
      <alignment horizontal="left" vertical="center" wrapText="1"/>
      <protection locked="0"/>
    </xf>
    <xf numFmtId="0" fontId="21" fillId="0" borderId="0" xfId="0" applyFont="1" applyFill="1" applyBorder="1" applyAlignment="1" applyProtection="1">
      <alignment vertical="center"/>
    </xf>
    <xf numFmtId="44" fontId="22" fillId="2" borderId="12" xfId="0" applyNumberFormat="1" applyFont="1" applyFill="1" applyBorder="1" applyAlignment="1" applyProtection="1">
      <alignment horizontal="left" vertical="center"/>
    </xf>
    <xf numFmtId="42" fontId="10" fillId="5" borderId="58" xfId="2" applyNumberFormat="1" applyFont="1" applyFill="1" applyBorder="1" applyAlignment="1" applyProtection="1">
      <alignment horizontal="right" vertical="center"/>
      <protection locked="0"/>
    </xf>
    <xf numFmtId="44" fontId="14" fillId="2" borderId="4" xfId="2" applyNumberFormat="1" applyFont="1" applyFill="1" applyBorder="1" applyAlignment="1" applyProtection="1">
      <alignment horizontal="right" vertical="center" wrapText="1"/>
    </xf>
    <xf numFmtId="42" fontId="7" fillId="5" borderId="23" xfId="2" applyNumberFormat="1" applyFont="1" applyFill="1" applyBorder="1" applyAlignment="1" applyProtection="1">
      <alignment horizontal="right" vertical="center"/>
      <protection locked="0"/>
    </xf>
    <xf numFmtId="42" fontId="7" fillId="5" borderId="55" xfId="2" applyNumberFormat="1" applyFont="1" applyFill="1" applyBorder="1" applyAlignment="1" applyProtection="1">
      <alignment horizontal="right" vertical="center"/>
      <protection locked="0"/>
    </xf>
    <xf numFmtId="42" fontId="10" fillId="5" borderId="59" xfId="2" applyNumberFormat="1" applyFont="1" applyFill="1" applyBorder="1" applyAlignment="1" applyProtection="1">
      <alignment horizontal="right" vertical="center"/>
      <protection locked="0"/>
    </xf>
    <xf numFmtId="164" fontId="7" fillId="5" borderId="55" xfId="2" applyNumberFormat="1" applyFont="1" applyFill="1" applyBorder="1" applyAlignment="1" applyProtection="1">
      <alignment horizontal="right" vertical="center"/>
      <protection locked="0"/>
    </xf>
    <xf numFmtId="164" fontId="7" fillId="5" borderId="58" xfId="2" applyNumberFormat="1" applyFont="1" applyFill="1" applyBorder="1" applyAlignment="1" applyProtection="1">
      <alignment horizontal="right" vertical="center"/>
      <protection locked="0"/>
    </xf>
    <xf numFmtId="164" fontId="7" fillId="5" borderId="57" xfId="2" applyNumberFormat="1" applyFont="1" applyFill="1" applyBorder="1" applyAlignment="1" applyProtection="1">
      <alignment horizontal="right" vertical="center"/>
      <protection locked="0"/>
    </xf>
    <xf numFmtId="44" fontId="22" fillId="0" borderId="0" xfId="0" applyNumberFormat="1" applyFont="1" applyFill="1" applyBorder="1" applyAlignment="1" applyProtection="1">
      <alignment horizontal="left"/>
    </xf>
    <xf numFmtId="42" fontId="7" fillId="5" borderId="31" xfId="2" applyNumberFormat="1" applyFont="1" applyFill="1" applyBorder="1" applyAlignment="1" applyProtection="1">
      <alignment horizontal="center" vertical="center"/>
      <protection locked="0"/>
    </xf>
    <xf numFmtId="164" fontId="2" fillId="5" borderId="55" xfId="2" applyNumberFormat="1" applyFont="1" applyFill="1" applyBorder="1" applyAlignment="1" applyProtection="1">
      <alignment horizontal="left" vertical="center" wrapText="1"/>
      <protection locked="0"/>
    </xf>
    <xf numFmtId="164" fontId="2" fillId="5" borderId="57" xfId="2" applyNumberFormat="1" applyFont="1" applyFill="1" applyBorder="1" applyAlignment="1" applyProtection="1">
      <alignment horizontal="left" vertical="center" wrapText="1"/>
      <protection locked="0"/>
    </xf>
    <xf numFmtId="0" fontId="11" fillId="0" borderId="0" xfId="0" applyFont="1" applyFill="1" applyAlignment="1" applyProtection="1"/>
    <xf numFmtId="0" fontId="20" fillId="0" borderId="0" xfId="0" applyFont="1" applyFill="1" applyAlignment="1" applyProtection="1"/>
    <xf numFmtId="0" fontId="9" fillId="0" borderId="4" xfId="0" applyFont="1" applyFill="1" applyBorder="1" applyAlignment="1" applyProtection="1">
      <alignment horizontal="right" vertical="center" wrapText="1"/>
    </xf>
    <xf numFmtId="0" fontId="13" fillId="0" borderId="0" xfId="0" applyFont="1"/>
    <xf numFmtId="44" fontId="22" fillId="2" borderId="4" xfId="0" applyNumberFormat="1" applyFont="1" applyFill="1" applyBorder="1" applyAlignment="1" applyProtection="1">
      <alignment horizontal="left"/>
    </xf>
    <xf numFmtId="42" fontId="10" fillId="5" borderId="55" xfId="0" applyNumberFormat="1" applyFont="1" applyFill="1" applyBorder="1" applyAlignment="1" applyProtection="1">
      <alignment horizontal="left"/>
      <protection locked="0"/>
    </xf>
    <xf numFmtId="0" fontId="33"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33"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33" fillId="0" borderId="0" xfId="0" applyFont="1" applyFill="1" applyBorder="1" applyAlignment="1" applyProtection="1">
      <alignment horizontal="right" vertical="center"/>
    </xf>
    <xf numFmtId="0" fontId="15"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33" fillId="0" borderId="0" xfId="0" applyFont="1" applyFill="1" applyBorder="1" applyAlignment="1" applyProtection="1">
      <alignment horizontal="right" vertical="center" wrapText="1"/>
    </xf>
    <xf numFmtId="0" fontId="12" fillId="0" borderId="0" xfId="0" applyFont="1" applyFill="1" applyBorder="1" applyAlignment="1" applyProtection="1">
      <alignment vertical="center"/>
    </xf>
    <xf numFmtId="0" fontId="38" fillId="2" borderId="31" xfId="0" applyFont="1" applyFill="1" applyBorder="1" applyAlignment="1" applyProtection="1">
      <alignment horizontal="center" vertical="center" wrapText="1"/>
    </xf>
    <xf numFmtId="164" fontId="5" fillId="7" borderId="24" xfId="2" applyNumberFormat="1" applyFont="1" applyFill="1" applyBorder="1" applyAlignment="1" applyProtection="1">
      <alignment vertical="center" wrapText="1"/>
    </xf>
    <xf numFmtId="164" fontId="5" fillId="8" borderId="55" xfId="2" applyNumberFormat="1" applyFont="1" applyFill="1" applyBorder="1" applyAlignment="1" applyProtection="1">
      <alignment vertical="center" wrapText="1"/>
    </xf>
    <xf numFmtId="0" fontId="14" fillId="7" borderId="18" xfId="0" applyFont="1" applyFill="1" applyBorder="1" applyAlignment="1" applyProtection="1">
      <alignment horizontal="right" vertical="center"/>
    </xf>
    <xf numFmtId="164" fontId="35" fillId="7" borderId="24" xfId="2" applyNumberFormat="1" applyFont="1" applyFill="1" applyBorder="1" applyAlignment="1" applyProtection="1">
      <alignment vertical="center" wrapText="1"/>
    </xf>
    <xf numFmtId="164" fontId="5" fillId="8" borderId="58" xfId="2" applyNumberFormat="1" applyFont="1" applyFill="1" applyBorder="1" applyAlignment="1" applyProtection="1">
      <alignment vertical="center" wrapText="1"/>
    </xf>
    <xf numFmtId="0" fontId="32" fillId="7" borderId="51" xfId="0" applyFont="1" applyFill="1" applyBorder="1" applyAlignment="1" applyProtection="1">
      <alignment horizontal="right" vertical="center"/>
    </xf>
    <xf numFmtId="0" fontId="34" fillId="2" borderId="4" xfId="0" applyFont="1" applyFill="1" applyBorder="1" applyAlignment="1" applyProtection="1">
      <alignment horizontal="center" vertical="center" wrapText="1"/>
    </xf>
    <xf numFmtId="0" fontId="42" fillId="2" borderId="4" xfId="0" applyFont="1" applyFill="1" applyBorder="1" applyAlignment="1" applyProtection="1">
      <alignment horizontal="center" vertical="center" wrapText="1"/>
    </xf>
    <xf numFmtId="42" fontId="5" fillId="8" borderId="55" xfId="0" applyNumberFormat="1" applyFont="1" applyFill="1" applyBorder="1" applyAlignment="1" applyProtection="1">
      <alignment horizontal="left" vertical="center" wrapText="1"/>
    </xf>
    <xf numFmtId="42" fontId="35" fillId="8" borderId="55" xfId="0" applyNumberFormat="1" applyFont="1" applyFill="1" applyBorder="1" applyAlignment="1" applyProtection="1">
      <alignment horizontal="left" vertical="center" wrapText="1"/>
    </xf>
    <xf numFmtId="0" fontId="12" fillId="0" borderId="0" xfId="0" applyFont="1" applyBorder="1" applyAlignment="1" applyProtection="1">
      <alignment horizontal="center" vertical="center"/>
    </xf>
    <xf numFmtId="164" fontId="5" fillId="8" borderId="57" xfId="2" applyNumberFormat="1" applyFont="1" applyFill="1" applyBorder="1" applyAlignment="1" applyProtection="1">
      <alignment vertical="center" wrapText="1"/>
    </xf>
    <xf numFmtId="0" fontId="12" fillId="0" borderId="0" xfId="0" applyFont="1" applyAlignment="1" applyProtection="1">
      <alignment horizontal="center" vertical="center"/>
    </xf>
    <xf numFmtId="0" fontId="34" fillId="0" borderId="0" xfId="0" applyFont="1" applyFill="1" applyBorder="1" applyAlignment="1" applyProtection="1">
      <alignment vertical="center" wrapText="1"/>
    </xf>
    <xf numFmtId="42" fontId="42" fillId="0" borderId="0" xfId="0" applyNumberFormat="1" applyFont="1" applyFill="1" applyBorder="1" applyAlignment="1" applyProtection="1">
      <alignment horizontal="center" vertical="center" wrapText="1"/>
    </xf>
    <xf numFmtId="42" fontId="34" fillId="0" borderId="0" xfId="0" applyNumberFormat="1" applyFont="1" applyFill="1" applyBorder="1" applyAlignment="1" applyProtection="1">
      <alignment horizontal="center" vertical="center" wrapText="1"/>
    </xf>
    <xf numFmtId="0" fontId="5" fillId="8" borderId="38" xfId="0" applyFont="1" applyFill="1" applyBorder="1" applyAlignment="1" applyProtection="1">
      <alignment vertical="center" wrapText="1"/>
    </xf>
    <xf numFmtId="0" fontId="5" fillId="8" borderId="40" xfId="0" applyFont="1" applyFill="1" applyBorder="1" applyAlignment="1" applyProtection="1">
      <alignment vertical="center" wrapText="1"/>
    </xf>
    <xf numFmtId="0" fontId="5" fillId="8" borderId="20" xfId="0" applyFont="1" applyFill="1" applyBorder="1" applyAlignment="1" applyProtection="1">
      <alignment vertical="center" wrapText="1"/>
    </xf>
    <xf numFmtId="0" fontId="5" fillId="8" borderId="25" xfId="0" applyFont="1" applyFill="1" applyBorder="1" applyAlignment="1" applyProtection="1">
      <alignment vertical="center" wrapText="1"/>
    </xf>
    <xf numFmtId="164" fontId="5" fillId="8" borderId="23" xfId="2" applyNumberFormat="1" applyFont="1" applyFill="1" applyBorder="1" applyAlignment="1" applyProtection="1">
      <alignment horizontal="left" vertical="center" wrapText="1"/>
    </xf>
    <xf numFmtId="0" fontId="5"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xf>
    <xf numFmtId="0" fontId="38" fillId="0" borderId="0" xfId="0" applyFont="1" applyFill="1" applyBorder="1" applyAlignment="1" applyProtection="1">
      <alignment horizontal="center" vertical="center" wrapText="1"/>
    </xf>
    <xf numFmtId="42" fontId="5" fillId="0" borderId="0" xfId="0" applyNumberFormat="1" applyFont="1" applyFill="1" applyBorder="1" applyAlignment="1" applyProtection="1">
      <alignment horizontal="left" vertical="center" wrapText="1"/>
    </xf>
    <xf numFmtId="0" fontId="37" fillId="0" borderId="19" xfId="0" applyFont="1" applyFill="1" applyBorder="1" applyAlignment="1" applyProtection="1">
      <alignment vertical="center" wrapText="1"/>
    </xf>
    <xf numFmtId="164" fontId="5" fillId="0" borderId="56" xfId="2" applyNumberFormat="1" applyFont="1" applyFill="1" applyBorder="1" applyAlignment="1" applyProtection="1">
      <alignment horizontal="left" vertical="center" wrapText="1"/>
    </xf>
    <xf numFmtId="0" fontId="15" fillId="0" borderId="56" xfId="0" applyFont="1" applyBorder="1" applyAlignment="1" applyProtection="1">
      <alignment vertical="center" wrapText="1"/>
    </xf>
    <xf numFmtId="0" fontId="15" fillId="0" borderId="49" xfId="0" applyFont="1" applyBorder="1" applyAlignment="1" applyProtection="1">
      <alignment vertical="center"/>
    </xf>
    <xf numFmtId="0" fontId="37" fillId="0" borderId="18" xfId="0" applyFont="1" applyFill="1" applyBorder="1" applyAlignment="1" applyProtection="1">
      <alignment vertical="center" wrapText="1"/>
    </xf>
    <xf numFmtId="164" fontId="5" fillId="0" borderId="3" xfId="2" applyNumberFormat="1" applyFont="1" applyFill="1" applyBorder="1" applyAlignment="1" applyProtection="1">
      <alignment horizontal="left" vertical="center" wrapText="1"/>
    </xf>
    <xf numFmtId="0" fontId="15" fillId="0" borderId="3" xfId="0" applyFont="1" applyBorder="1" applyAlignment="1" applyProtection="1">
      <alignment vertical="center" wrapText="1"/>
    </xf>
    <xf numFmtId="0" fontId="15" fillId="0" borderId="24" xfId="0" applyFont="1" applyBorder="1" applyAlignment="1" applyProtection="1">
      <alignment vertical="center"/>
    </xf>
    <xf numFmtId="0" fontId="23" fillId="0" borderId="0" xfId="0" applyFont="1" applyAlignment="1" applyProtection="1">
      <alignment vertical="center"/>
    </xf>
    <xf numFmtId="42" fontId="5" fillId="8" borderId="58" xfId="2" applyNumberFormat="1" applyFont="1" applyFill="1" applyBorder="1" applyAlignment="1" applyProtection="1">
      <alignment horizontal="left" vertical="center" wrapText="1"/>
    </xf>
    <xf numFmtId="164" fontId="5" fillId="8" borderId="60" xfId="2" applyNumberFormat="1" applyFont="1" applyFill="1" applyBorder="1" applyAlignment="1" applyProtection="1">
      <alignment horizontal="left" vertical="center" wrapText="1"/>
    </xf>
    <xf numFmtId="0" fontId="5" fillId="8" borderId="42" xfId="0" applyFont="1" applyFill="1" applyBorder="1" applyAlignment="1">
      <alignment horizontal="left" vertical="center" wrapText="1"/>
    </xf>
    <xf numFmtId="0" fontId="34" fillId="7" borderId="7" xfId="0" applyFont="1" applyFill="1" applyBorder="1" applyAlignment="1" applyProtection="1">
      <alignment horizontal="right" vertical="center" wrapText="1"/>
    </xf>
    <xf numFmtId="0" fontId="33" fillId="6" borderId="55" xfId="0" applyFont="1" applyFill="1" applyBorder="1" applyAlignment="1" applyProtection="1">
      <alignment horizontal="right" vertical="center"/>
    </xf>
    <xf numFmtId="0" fontId="33" fillId="6" borderId="57" xfId="0" applyFont="1" applyFill="1" applyBorder="1" applyAlignment="1" applyProtection="1">
      <alignment horizontal="right" vertical="center"/>
    </xf>
    <xf numFmtId="0" fontId="34" fillId="0" borderId="0" xfId="0" applyFont="1" applyFill="1" applyBorder="1" applyAlignment="1" applyProtection="1">
      <alignment horizontal="center" vertical="center" wrapText="1"/>
    </xf>
    <xf numFmtId="164" fontId="5" fillId="0" borderId="0" xfId="2" applyNumberFormat="1" applyFont="1" applyFill="1" applyBorder="1" applyAlignment="1" applyProtection="1">
      <alignment horizontal="left" vertical="center" wrapText="1"/>
    </xf>
    <xf numFmtId="42" fontId="5" fillId="0" borderId="0" xfId="2" applyNumberFormat="1" applyFont="1" applyFill="1" applyBorder="1" applyAlignment="1" applyProtection="1">
      <alignment horizontal="left" vertical="center" wrapText="1"/>
    </xf>
    <xf numFmtId="164" fontId="5" fillId="0" borderId="0" xfId="2" applyNumberFormat="1" applyFont="1" applyFill="1" applyBorder="1" applyAlignment="1" applyProtection="1">
      <alignment vertical="center" wrapText="1"/>
    </xf>
    <xf numFmtId="164" fontId="5" fillId="0" borderId="0" xfId="2" applyNumberFormat="1" applyFont="1" applyFill="1" applyBorder="1" applyAlignment="1" applyProtection="1">
      <alignment vertical="center"/>
    </xf>
    <xf numFmtId="164" fontId="5" fillId="8" borderId="59" xfId="2" applyNumberFormat="1" applyFont="1" applyFill="1" applyBorder="1" applyAlignment="1" applyProtection="1">
      <alignment vertical="center" wrapText="1"/>
    </xf>
    <xf numFmtId="42" fontId="37" fillId="0" borderId="8" xfId="0" applyNumberFormat="1" applyFont="1" applyFill="1" applyBorder="1" applyAlignment="1" applyProtection="1">
      <alignment vertical="center" wrapText="1"/>
    </xf>
    <xf numFmtId="42" fontId="37" fillId="0" borderId="9" xfId="0" applyNumberFormat="1" applyFont="1" applyFill="1" applyBorder="1" applyAlignment="1" applyProtection="1">
      <alignment vertical="center" wrapText="1"/>
    </xf>
    <xf numFmtId="0" fontId="12" fillId="0" borderId="41" xfId="0" applyFont="1" applyBorder="1" applyAlignment="1" applyProtection="1">
      <alignment vertical="center"/>
    </xf>
    <xf numFmtId="164" fontId="36" fillId="0" borderId="41" xfId="2" applyNumberFormat="1" applyFont="1" applyFill="1" applyBorder="1" applyAlignment="1" applyProtection="1">
      <alignment horizontal="left" vertical="center" wrapText="1"/>
    </xf>
    <xf numFmtId="0" fontId="38" fillId="2" borderId="34" xfId="0" applyFont="1" applyFill="1" applyBorder="1" applyAlignment="1" applyProtection="1">
      <alignment horizontal="center" vertical="center" wrapText="1"/>
    </xf>
    <xf numFmtId="0" fontId="15" fillId="8" borderId="25" xfId="0" applyFont="1" applyFill="1" applyBorder="1" applyAlignment="1" applyProtection="1">
      <alignment vertical="center"/>
    </xf>
    <xf numFmtId="0" fontId="5" fillId="8" borderId="30" xfId="0" applyFont="1" applyFill="1" applyBorder="1" applyAlignment="1" applyProtection="1">
      <alignment horizontal="left" vertical="center" wrapText="1"/>
    </xf>
    <xf numFmtId="0" fontId="38" fillId="7" borderId="13" xfId="0" applyFont="1" applyFill="1" applyBorder="1" applyAlignment="1" applyProtection="1">
      <alignment horizontal="right" vertical="center" wrapText="1"/>
    </xf>
    <xf numFmtId="0" fontId="37" fillId="9" borderId="40" xfId="0" applyFont="1" applyFill="1" applyBorder="1" applyAlignment="1" applyProtection="1">
      <alignment horizontal="right" vertical="center" wrapText="1"/>
    </xf>
    <xf numFmtId="0" fontId="5" fillId="8" borderId="20" xfId="0" applyFont="1" applyFill="1" applyBorder="1" applyAlignment="1" applyProtection="1">
      <alignment horizontal="left" vertical="center"/>
    </xf>
    <xf numFmtId="0" fontId="5" fillId="8" borderId="37" xfId="0" applyFont="1" applyFill="1" applyBorder="1" applyAlignment="1" applyProtection="1">
      <alignment horizontal="left" vertical="center"/>
    </xf>
    <xf numFmtId="0" fontId="5" fillId="8" borderId="38" xfId="0" applyFont="1" applyFill="1" applyBorder="1" applyAlignment="1" applyProtection="1">
      <alignment horizontal="left" vertical="center"/>
    </xf>
    <xf numFmtId="0" fontId="15" fillId="8" borderId="20" xfId="0" applyFont="1" applyFill="1" applyBorder="1" applyAlignment="1" applyProtection="1">
      <alignment horizontal="left" vertical="center"/>
    </xf>
    <xf numFmtId="0" fontId="37" fillId="9" borderId="20" xfId="0" applyFont="1" applyFill="1" applyBorder="1" applyAlignment="1" applyProtection="1">
      <alignment horizontal="left" vertical="center"/>
    </xf>
    <xf numFmtId="0" fontId="38" fillId="7" borderId="10" xfId="0" applyFont="1" applyFill="1" applyBorder="1" applyAlignment="1" applyProtection="1">
      <alignment horizontal="left" vertical="center"/>
    </xf>
    <xf numFmtId="0" fontId="37" fillId="9" borderId="38" xfId="0" applyFont="1" applyFill="1" applyBorder="1" applyAlignment="1" applyProtection="1">
      <alignment horizontal="left" vertical="center"/>
    </xf>
    <xf numFmtId="0" fontId="38" fillId="2" borderId="5" xfId="0" applyFont="1" applyFill="1" applyBorder="1" applyAlignment="1" applyProtection="1">
      <alignment horizontal="left" vertical="center"/>
    </xf>
    <xf numFmtId="0" fontId="5" fillId="8" borderId="61" xfId="0" applyFont="1" applyFill="1" applyBorder="1" applyAlignment="1" applyProtection="1">
      <alignment horizontal="left" vertical="center"/>
    </xf>
    <xf numFmtId="0" fontId="34" fillId="7" borderId="4" xfId="0" applyFont="1" applyFill="1" applyBorder="1" applyAlignment="1" applyProtection="1">
      <alignment horizontal="left" vertical="center"/>
    </xf>
    <xf numFmtId="0" fontId="38" fillId="2" borderId="8" xfId="0" applyFont="1" applyFill="1" applyBorder="1" applyAlignment="1" applyProtection="1">
      <alignment horizontal="left" vertical="center"/>
    </xf>
    <xf numFmtId="0" fontId="5" fillId="8" borderId="42" xfId="0" applyFont="1" applyFill="1" applyBorder="1" applyAlignment="1" applyProtection="1">
      <alignment vertical="center" wrapText="1"/>
    </xf>
    <xf numFmtId="0" fontId="38" fillId="7" borderId="7" xfId="0" applyFont="1" applyFill="1" applyBorder="1" applyAlignment="1" applyProtection="1">
      <alignment horizontal="right" vertical="center" wrapText="1"/>
    </xf>
    <xf numFmtId="0" fontId="38" fillId="7" borderId="5" xfId="0" applyFont="1" applyFill="1" applyBorder="1" applyAlignment="1" applyProtection="1">
      <alignment horizontal="left" vertical="center"/>
    </xf>
    <xf numFmtId="0" fontId="5" fillId="8" borderId="30" xfId="0" applyFont="1" applyFill="1" applyBorder="1" applyAlignment="1" applyProtection="1">
      <alignment vertical="center" wrapText="1"/>
    </xf>
    <xf numFmtId="0" fontId="34" fillId="7" borderId="5" xfId="0" applyFont="1" applyFill="1" applyBorder="1" applyAlignment="1" applyProtection="1">
      <alignment horizontal="left" vertical="center"/>
    </xf>
    <xf numFmtId="0" fontId="34" fillId="7" borderId="5" xfId="0" applyFont="1" applyFill="1" applyBorder="1" applyAlignment="1" applyProtection="1">
      <alignment vertical="center"/>
    </xf>
    <xf numFmtId="0" fontId="34" fillId="7" borderId="7" xfId="0" applyFont="1" applyFill="1" applyBorder="1" applyAlignment="1" applyProtection="1">
      <alignment vertical="center"/>
    </xf>
    <xf numFmtId="0" fontId="5" fillId="8" borderId="61" xfId="0" applyFont="1" applyFill="1" applyBorder="1" applyAlignment="1">
      <alignment horizontal="left" vertical="center"/>
    </xf>
    <xf numFmtId="0" fontId="5" fillId="8" borderId="18" xfId="0" applyFont="1" applyFill="1" applyBorder="1" applyAlignment="1" applyProtection="1">
      <alignment vertical="center"/>
    </xf>
    <xf numFmtId="0" fontId="37" fillId="8" borderId="24" xfId="0" applyFont="1" applyFill="1" applyBorder="1" applyAlignment="1" applyProtection="1">
      <alignment vertical="center" wrapText="1"/>
    </xf>
    <xf numFmtId="164" fontId="5" fillId="8" borderId="58" xfId="2" applyNumberFormat="1" applyFont="1" applyFill="1" applyBorder="1" applyAlignment="1" applyProtection="1">
      <alignment horizontal="left" vertical="center" wrapText="1"/>
    </xf>
    <xf numFmtId="0" fontId="33" fillId="2" borderId="52" xfId="0" applyFont="1" applyFill="1" applyBorder="1" applyAlignment="1" applyProtection="1">
      <alignment horizontal="left" vertical="center"/>
    </xf>
    <xf numFmtId="0" fontId="12" fillId="11" borderId="0" xfId="0" applyFont="1" applyFill="1" applyProtection="1"/>
    <xf numFmtId="0" fontId="0" fillId="11" borderId="0" xfId="0" applyFill="1" applyBorder="1" applyAlignment="1" applyProtection="1">
      <alignment vertical="center"/>
    </xf>
    <xf numFmtId="0" fontId="24" fillId="11" borderId="0" xfId="0" applyFont="1" applyFill="1" applyAlignment="1" applyProtection="1">
      <alignment vertical="center"/>
    </xf>
    <xf numFmtId="0" fontId="12" fillId="11" borderId="0" xfId="0" applyFont="1" applyFill="1" applyBorder="1" applyProtection="1"/>
    <xf numFmtId="0" fontId="12" fillId="11" borderId="0" xfId="0" applyFont="1" applyFill="1" applyAlignment="1" applyProtection="1">
      <alignment vertical="center"/>
    </xf>
    <xf numFmtId="0" fontId="23" fillId="11" borderId="0" xfId="0" applyFont="1" applyFill="1" applyProtection="1"/>
    <xf numFmtId="0" fontId="6" fillId="11" borderId="9" xfId="3" applyFont="1" applyFill="1" applyBorder="1" applyAlignment="1" applyProtection="1"/>
    <xf numFmtId="0" fontId="27" fillId="11" borderId="0" xfId="0" applyFont="1" applyFill="1" applyProtection="1"/>
    <xf numFmtId="0" fontId="23" fillId="11" borderId="0" xfId="0" applyFont="1" applyFill="1" applyAlignment="1" applyProtection="1">
      <alignment horizontal="left" vertical="top"/>
    </xf>
    <xf numFmtId="0" fontId="23" fillId="11" borderId="0" xfId="0" applyFont="1" applyFill="1" applyBorder="1" applyProtection="1"/>
    <xf numFmtId="0" fontId="10" fillId="11" borderId="0" xfId="0" applyFont="1" applyFill="1" applyBorder="1" applyAlignment="1" applyProtection="1">
      <alignment horizontal="right" vertical="center"/>
    </xf>
    <xf numFmtId="0" fontId="0" fillId="11" borderId="0" xfId="0" applyFill="1" applyBorder="1" applyAlignment="1" applyProtection="1">
      <alignment vertical="center" wrapText="1"/>
    </xf>
    <xf numFmtId="0" fontId="10" fillId="11" borderId="15" xfId="0" applyFont="1" applyFill="1" applyBorder="1" applyAlignment="1" applyProtection="1">
      <alignment vertical="center"/>
    </xf>
    <xf numFmtId="0" fontId="22" fillId="11" borderId="15" xfId="0" applyFont="1" applyFill="1" applyBorder="1" applyAlignment="1" applyProtection="1">
      <alignment vertical="center"/>
    </xf>
    <xf numFmtId="1" fontId="10" fillId="11" borderId="0" xfId="0" applyNumberFormat="1" applyFont="1" applyFill="1" applyBorder="1" applyAlignment="1" applyProtection="1">
      <alignment vertical="top" wrapText="1"/>
    </xf>
    <xf numFmtId="0" fontId="31" fillId="11" borderId="0" xfId="0" applyFont="1" applyFill="1" applyBorder="1" applyAlignment="1" applyProtection="1">
      <alignment vertical="center"/>
    </xf>
    <xf numFmtId="0" fontId="2" fillId="11" borderId="20" xfId="0" applyFont="1" applyFill="1" applyBorder="1" applyAlignment="1" applyProtection="1">
      <alignment vertical="center" wrapText="1"/>
    </xf>
    <xf numFmtId="0" fontId="2" fillId="11" borderId="28" xfId="0" applyFont="1" applyFill="1" applyBorder="1" applyAlignment="1" applyProtection="1">
      <alignment vertical="center" wrapText="1"/>
    </xf>
    <xf numFmtId="0" fontId="12" fillId="11" borderId="28" xfId="0" applyFont="1" applyFill="1" applyBorder="1" applyProtection="1"/>
    <xf numFmtId="0" fontId="10" fillId="11" borderId="28" xfId="0" applyFont="1" applyFill="1" applyBorder="1" applyProtection="1"/>
    <xf numFmtId="0" fontId="22" fillId="11" borderId="14" xfId="0" applyFont="1" applyFill="1" applyBorder="1" applyAlignment="1" applyProtection="1">
      <alignment vertical="center"/>
    </xf>
    <xf numFmtId="0" fontId="15" fillId="11" borderId="28" xfId="0" applyFont="1" applyFill="1" applyBorder="1" applyProtection="1"/>
    <xf numFmtId="0" fontId="22" fillId="11" borderId="41" xfId="0" applyFont="1" applyFill="1" applyBorder="1" applyAlignment="1" applyProtection="1">
      <alignment vertical="center"/>
    </xf>
    <xf numFmtId="0" fontId="10" fillId="11" borderId="41" xfId="0" applyFont="1" applyFill="1" applyBorder="1" applyAlignment="1" applyProtection="1">
      <alignment horizontal="left" vertical="center" wrapText="1"/>
    </xf>
    <xf numFmtId="0" fontId="10" fillId="11" borderId="9" xfId="0" applyFont="1" applyFill="1" applyBorder="1" applyProtection="1"/>
    <xf numFmtId="0" fontId="10" fillId="11" borderId="0" xfId="0" applyFont="1" applyFill="1" applyBorder="1" applyProtection="1"/>
    <xf numFmtId="0" fontId="22" fillId="11" borderId="25" xfId="0" applyFont="1" applyFill="1" applyBorder="1" applyAlignment="1" applyProtection="1">
      <alignment horizontal="left" vertical="center"/>
    </xf>
    <xf numFmtId="0" fontId="22" fillId="11" borderId="0" xfId="0" applyFont="1" applyFill="1" applyBorder="1" applyAlignment="1" applyProtection="1">
      <alignment horizontal="left" vertical="center" wrapText="1"/>
    </xf>
    <xf numFmtId="0" fontId="15" fillId="11" borderId="33" xfId="0" applyFont="1" applyFill="1" applyBorder="1" applyProtection="1"/>
    <xf numFmtId="0" fontId="15" fillId="11" borderId="0" xfId="0" applyFont="1" applyFill="1" applyBorder="1" applyProtection="1"/>
    <xf numFmtId="164" fontId="22" fillId="5" borderId="7" xfId="2" applyNumberFormat="1" applyFont="1" applyFill="1" applyBorder="1" applyAlignment="1" applyProtection="1">
      <alignment horizontal="center" vertical="center"/>
      <protection locked="0"/>
    </xf>
    <xf numFmtId="164" fontId="10" fillId="5" borderId="3" xfId="2" applyNumberFormat="1" applyFont="1" applyFill="1" applyBorder="1" applyAlignment="1" applyProtection="1">
      <alignment horizontal="center" vertical="center"/>
      <protection locked="0"/>
    </xf>
    <xf numFmtId="164" fontId="22" fillId="2" borderId="52" xfId="2" applyNumberFormat="1" applyFont="1" applyFill="1" applyBorder="1" applyAlignment="1" applyProtection="1">
      <alignment horizontal="center" vertical="center"/>
    </xf>
    <xf numFmtId="165" fontId="10" fillId="11" borderId="67" xfId="2" applyNumberFormat="1" applyFont="1" applyFill="1" applyBorder="1" applyAlignment="1" applyProtection="1">
      <alignment horizontal="center" vertical="center"/>
    </xf>
    <xf numFmtId="0" fontId="10" fillId="0" borderId="9" xfId="0" applyFont="1" applyFill="1" applyBorder="1" applyAlignment="1" applyProtection="1">
      <alignment vertical="center"/>
    </xf>
    <xf numFmtId="44" fontId="10" fillId="11" borderId="1" xfId="2" applyFont="1" applyFill="1" applyBorder="1" applyAlignment="1" applyProtection="1">
      <alignment horizontal="right" vertical="center"/>
    </xf>
    <xf numFmtId="42" fontId="10" fillId="5" borderId="31" xfId="2" applyNumberFormat="1" applyFont="1" applyFill="1" applyBorder="1" applyAlignment="1" applyProtection="1">
      <alignment horizontal="right" vertical="center"/>
      <protection locked="0"/>
    </xf>
    <xf numFmtId="42" fontId="5" fillId="8" borderId="60" xfId="0" applyNumberFormat="1" applyFont="1" applyFill="1" applyBorder="1" applyAlignment="1" applyProtection="1">
      <alignment horizontal="left" vertical="center" wrapText="1"/>
    </xf>
    <xf numFmtId="42" fontId="35" fillId="8" borderId="23" xfId="0" applyNumberFormat="1" applyFont="1" applyFill="1" applyBorder="1" applyAlignment="1" applyProtection="1">
      <alignment horizontal="left" vertical="center" wrapText="1"/>
    </xf>
    <xf numFmtId="0" fontId="33" fillId="6" borderId="57" xfId="0" applyFont="1" applyFill="1" applyBorder="1" applyAlignment="1" applyProtection="1">
      <alignment horizontal="right" vertical="center" wrapText="1"/>
    </xf>
    <xf numFmtId="0" fontId="15" fillId="11" borderId="0" xfId="0" applyFont="1" applyFill="1" applyBorder="1" applyAlignment="1" applyProtection="1">
      <alignment vertical="center"/>
    </xf>
    <xf numFmtId="0" fontId="21" fillId="11" borderId="0" xfId="0" applyFont="1" applyFill="1" applyAlignment="1" applyProtection="1">
      <alignment wrapText="1"/>
    </xf>
    <xf numFmtId="0" fontId="11" fillId="11" borderId="0" xfId="0" applyFont="1" applyFill="1" applyProtection="1"/>
    <xf numFmtId="0" fontId="10" fillId="0" borderId="22" xfId="0" applyFont="1" applyFill="1" applyBorder="1" applyAlignment="1" applyProtection="1">
      <alignment vertical="center"/>
    </xf>
    <xf numFmtId="0" fontId="10" fillId="0" borderId="27" xfId="0" applyFont="1" applyFill="1" applyBorder="1" applyAlignment="1" applyProtection="1">
      <alignment vertical="center"/>
    </xf>
    <xf numFmtId="9" fontId="17" fillId="11" borderId="0" xfId="0" applyNumberFormat="1" applyFont="1" applyFill="1" applyProtection="1"/>
    <xf numFmtId="0" fontId="5" fillId="8" borderId="25" xfId="0" applyFont="1" applyFill="1" applyBorder="1" applyAlignment="1" applyProtection="1">
      <alignment horizontal="left" vertical="center" wrapText="1"/>
    </xf>
    <xf numFmtId="0" fontId="37" fillId="9" borderId="25" xfId="0" applyFont="1" applyFill="1" applyBorder="1" applyAlignment="1" applyProtection="1">
      <alignment horizontal="right" vertical="center" wrapText="1"/>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22" fillId="11" borderId="30" xfId="0" applyFont="1" applyFill="1" applyBorder="1" applyAlignment="1" applyProtection="1">
      <alignment horizontal="left" vertical="center" wrapText="1"/>
    </xf>
    <xf numFmtId="0" fontId="10" fillId="11" borderId="0" xfId="0" applyFont="1" applyFill="1" applyProtection="1"/>
    <xf numFmtId="0" fontId="2" fillId="11" borderId="36" xfId="0" applyFont="1" applyFill="1" applyBorder="1" applyAlignment="1" applyProtection="1">
      <alignment vertical="top" wrapText="1"/>
    </xf>
    <xf numFmtId="0" fontId="2" fillId="11" borderId="41" xfId="0" applyFont="1" applyFill="1" applyBorder="1" applyAlignment="1" applyProtection="1">
      <alignment vertical="top" wrapText="1"/>
    </xf>
    <xf numFmtId="0" fontId="2" fillId="11" borderId="65" xfId="0" applyFont="1" applyFill="1" applyBorder="1" applyAlignment="1" applyProtection="1">
      <alignment vertical="top" wrapText="1"/>
    </xf>
    <xf numFmtId="0" fontId="2" fillId="11" borderId="66"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0" xfId="0" applyFont="1" applyFill="1" applyAlignment="1" applyProtection="1">
      <alignment horizontal="left" vertical="top" wrapText="1"/>
    </xf>
    <xf numFmtId="0" fontId="22" fillId="11" borderId="59" xfId="0" applyFont="1" applyFill="1" applyBorder="1" applyAlignment="1" applyProtection="1">
      <alignment horizontal="right" vertical="top" wrapText="1"/>
    </xf>
    <xf numFmtId="0" fontId="22" fillId="11" borderId="58" xfId="0" applyFont="1" applyFill="1" applyBorder="1" applyAlignment="1" applyProtection="1">
      <alignment horizontal="right" vertical="top" wrapText="1"/>
    </xf>
    <xf numFmtId="0" fontId="10" fillId="11" borderId="66" xfId="0" applyFont="1" applyFill="1" applyBorder="1" applyAlignment="1" applyProtection="1">
      <alignment vertical="top"/>
    </xf>
    <xf numFmtId="0" fontId="22" fillId="0" borderId="5"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2" borderId="69" xfId="0" applyFont="1" applyFill="1" applyBorder="1" applyAlignment="1" applyProtection="1">
      <alignment horizontal="left" vertical="center"/>
    </xf>
    <xf numFmtId="0" fontId="10" fillId="2" borderId="6" xfId="0" applyFont="1" applyFill="1" applyBorder="1" applyAlignment="1" applyProtection="1">
      <alignment vertical="center"/>
    </xf>
    <xf numFmtId="0" fontId="22" fillId="2" borderId="6" xfId="0" applyFont="1" applyFill="1" applyBorder="1" applyAlignment="1" applyProtection="1">
      <alignment vertical="center"/>
    </xf>
    <xf numFmtId="0" fontId="22" fillId="2" borderId="68" xfId="0" applyFont="1" applyFill="1" applyBorder="1" applyAlignment="1" applyProtection="1">
      <alignment horizontal="center" vertical="center" wrapText="1"/>
    </xf>
    <xf numFmtId="0" fontId="10" fillId="11" borderId="0" xfId="0" applyFont="1" applyFill="1" applyAlignment="1" applyProtection="1">
      <alignment vertical="center"/>
    </xf>
    <xf numFmtId="0" fontId="10" fillId="11" borderId="0" xfId="0" applyFont="1" applyFill="1" applyAlignment="1" applyProtection="1">
      <alignment horizontal="left" vertical="top"/>
    </xf>
    <xf numFmtId="0" fontId="10" fillId="11" borderId="39" xfId="0" applyFont="1" applyFill="1" applyBorder="1" applyAlignment="1" applyProtection="1">
      <alignment horizontal="right" vertical="top"/>
    </xf>
    <xf numFmtId="0" fontId="22" fillId="11" borderId="39" xfId="0" applyFont="1" applyFill="1" applyBorder="1" applyAlignment="1" applyProtection="1">
      <alignment horizontal="right" vertical="top"/>
    </xf>
    <xf numFmtId="0" fontId="22" fillId="11" borderId="55" xfId="0" applyFont="1" applyFill="1" applyBorder="1" applyAlignment="1" applyProtection="1">
      <alignment vertical="center" wrapText="1"/>
    </xf>
    <xf numFmtId="164" fontId="10" fillId="2" borderId="56"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xf>
    <xf numFmtId="0" fontId="30" fillId="11" borderId="0" xfId="0" applyFont="1" applyFill="1" applyAlignment="1" applyProtection="1">
      <alignment vertical="center" wrapText="1"/>
    </xf>
    <xf numFmtId="0" fontId="22" fillId="11" borderId="59" xfId="0" applyFont="1" applyFill="1" applyBorder="1" applyAlignment="1" applyProtection="1">
      <alignment vertical="top" wrapText="1"/>
    </xf>
    <xf numFmtId="164" fontId="10" fillId="2" borderId="3" xfId="2" applyNumberFormat="1" applyFont="1" applyFill="1" applyBorder="1" applyAlignment="1" applyProtection="1">
      <alignment horizontal="center" vertical="center"/>
    </xf>
    <xf numFmtId="0" fontId="30" fillId="11" borderId="66" xfId="0" applyFont="1" applyFill="1" applyBorder="1" applyAlignment="1" applyProtection="1">
      <alignment vertical="center" wrapText="1"/>
    </xf>
    <xf numFmtId="0" fontId="22" fillId="11" borderId="23" xfId="0" applyFont="1" applyFill="1" applyBorder="1" applyAlignment="1" applyProtection="1">
      <alignment vertical="top" wrapText="1"/>
    </xf>
    <xf numFmtId="0" fontId="30" fillId="11" borderId="0" xfId="0" applyFont="1" applyFill="1" applyProtection="1"/>
    <xf numFmtId="164" fontId="10" fillId="2" borderId="70" xfId="2" applyNumberFormat="1" applyFont="1" applyFill="1" applyBorder="1" applyAlignment="1" applyProtection="1">
      <alignment horizontal="center" vertical="center"/>
    </xf>
    <xf numFmtId="0" fontId="10" fillId="0" borderId="66" xfId="0" applyFont="1" applyBorder="1" applyAlignment="1" applyProtection="1">
      <alignment vertical="top"/>
    </xf>
    <xf numFmtId="0" fontId="22" fillId="11" borderId="12" xfId="0" applyFont="1" applyFill="1" applyBorder="1" applyAlignment="1" applyProtection="1">
      <alignment vertical="top" wrapText="1"/>
    </xf>
    <xf numFmtId="165" fontId="10" fillId="2" borderId="74" xfId="2" applyNumberFormat="1" applyFont="1" applyFill="1" applyBorder="1" applyAlignment="1" applyProtection="1">
      <alignment horizontal="center" vertical="center"/>
    </xf>
    <xf numFmtId="165" fontId="10" fillId="2" borderId="21" xfId="2" applyNumberFormat="1" applyFont="1" applyFill="1" applyBorder="1" applyAlignment="1" applyProtection="1">
      <alignment horizontal="center" vertical="center"/>
    </xf>
    <xf numFmtId="0" fontId="22" fillId="11" borderId="0" xfId="0" applyFont="1" applyFill="1" applyAlignment="1" applyProtection="1">
      <alignment horizontal="left" vertical="top"/>
    </xf>
    <xf numFmtId="0" fontId="22" fillId="11" borderId="57" xfId="0" applyFont="1" applyFill="1" applyBorder="1" applyAlignment="1" applyProtection="1">
      <alignment vertical="top" wrapText="1"/>
    </xf>
    <xf numFmtId="165" fontId="10" fillId="2" borderId="17" xfId="2" applyNumberFormat="1" applyFont="1" applyFill="1" applyBorder="1" applyAlignment="1" applyProtection="1">
      <alignment horizontal="center" vertical="center"/>
    </xf>
    <xf numFmtId="0" fontId="10" fillId="11" borderId="0" xfId="0" applyFont="1" applyFill="1" applyAlignment="1" applyProtection="1">
      <alignment vertical="top"/>
    </xf>
    <xf numFmtId="0" fontId="10" fillId="11" borderId="67" xfId="0" applyFont="1" applyFill="1" applyBorder="1" applyAlignment="1" applyProtection="1">
      <alignment horizontal="center" vertical="center"/>
    </xf>
    <xf numFmtId="44" fontId="22" fillId="2" borderId="52" xfId="0" applyNumberFormat="1" applyFont="1" applyFill="1" applyBorder="1" applyAlignment="1" applyProtection="1">
      <alignment horizontal="center" vertical="center"/>
    </xf>
    <xf numFmtId="0" fontId="47" fillId="11" borderId="9" xfId="0" applyFont="1" applyFill="1" applyBorder="1" applyAlignment="1" applyProtection="1">
      <alignment vertical="top"/>
    </xf>
    <xf numFmtId="0" fontId="47" fillId="11" borderId="0" xfId="0" applyFont="1" applyFill="1" applyAlignment="1" applyProtection="1">
      <alignment vertical="top"/>
    </xf>
    <xf numFmtId="0" fontId="47" fillId="11" borderId="0" xfId="0" applyFont="1" applyFill="1" applyAlignment="1" applyProtection="1">
      <alignment horizontal="center" vertical="center"/>
    </xf>
    <xf numFmtId="0" fontId="10" fillId="11" borderId="0" xfId="0" applyFont="1" applyFill="1" applyAlignment="1" applyProtection="1">
      <alignment horizontal="center" vertical="center"/>
    </xf>
    <xf numFmtId="164" fontId="22" fillId="5" borderId="5" xfId="2" applyNumberFormat="1" applyFont="1" applyFill="1" applyBorder="1" applyAlignment="1" applyProtection="1">
      <alignment horizontal="center" vertical="center"/>
      <protection locked="0"/>
    </xf>
    <xf numFmtId="37" fontId="23" fillId="7" borderId="50" xfId="2" applyNumberFormat="1" applyFont="1" applyFill="1" applyBorder="1" applyAlignment="1" applyProtection="1">
      <alignment vertical="center"/>
      <protection locked="0"/>
    </xf>
    <xf numFmtId="42" fontId="36" fillId="8" borderId="31" xfId="0" applyNumberFormat="1" applyFont="1" applyFill="1" applyBorder="1" applyAlignment="1" applyProtection="1">
      <alignment horizontal="left" vertical="center" wrapText="1"/>
      <protection locked="0"/>
    </xf>
    <xf numFmtId="42" fontId="36" fillId="8" borderId="58" xfId="0" applyNumberFormat="1" applyFont="1" applyFill="1" applyBorder="1" applyAlignment="1" applyProtection="1">
      <alignment horizontal="left" vertical="center" wrapText="1"/>
      <protection locked="0"/>
    </xf>
    <xf numFmtId="42" fontId="40" fillId="9" borderId="58" xfId="0" applyNumberFormat="1" applyFont="1" applyFill="1" applyBorder="1" applyAlignment="1" applyProtection="1">
      <alignment horizontal="center" vertical="center" wrapText="1"/>
      <protection locked="0"/>
    </xf>
    <xf numFmtId="42" fontId="40" fillId="9" borderId="20" xfId="0" applyNumberFormat="1" applyFont="1" applyFill="1" applyBorder="1" applyAlignment="1" applyProtection="1">
      <alignment horizontal="center" vertical="center" wrapText="1"/>
      <protection locked="0"/>
    </xf>
    <xf numFmtId="164" fontId="40" fillId="9" borderId="58" xfId="2" applyNumberFormat="1" applyFont="1" applyFill="1" applyBorder="1" applyAlignment="1" applyProtection="1">
      <alignment horizontal="left" vertical="center" wrapText="1"/>
      <protection locked="0"/>
    </xf>
    <xf numFmtId="164" fontId="40" fillId="9" borderId="55" xfId="2" applyNumberFormat="1" applyFont="1" applyFill="1" applyBorder="1" applyAlignment="1" applyProtection="1">
      <alignment horizontal="left" vertical="center" wrapText="1"/>
      <protection locked="0"/>
    </xf>
    <xf numFmtId="164" fontId="36" fillId="8" borderId="60" xfId="2" applyNumberFormat="1" applyFont="1" applyFill="1" applyBorder="1" applyAlignment="1" applyProtection="1">
      <alignment horizontal="left" vertical="center" wrapText="1"/>
      <protection locked="0"/>
    </xf>
    <xf numFmtId="164" fontId="36" fillId="8" borderId="23" xfId="2" applyNumberFormat="1" applyFont="1" applyFill="1" applyBorder="1" applyAlignment="1" applyProtection="1">
      <alignment horizontal="left" vertical="center" wrapText="1"/>
      <protection locked="0"/>
    </xf>
    <xf numFmtId="0" fontId="10" fillId="0" borderId="27" xfId="0" applyFont="1" applyBorder="1" applyAlignment="1" applyProtection="1">
      <alignment vertical="center"/>
    </xf>
    <xf numFmtId="0" fontId="10" fillId="11" borderId="20" xfId="0" applyFont="1" applyFill="1" applyBorder="1" applyAlignment="1" applyProtection="1">
      <alignment vertical="center"/>
    </xf>
    <xf numFmtId="0" fontId="10" fillId="11" borderId="28" xfId="0" applyFont="1" applyFill="1" applyBorder="1" applyAlignment="1" applyProtection="1">
      <alignment vertical="center"/>
    </xf>
    <xf numFmtId="0" fontId="10" fillId="11" borderId="25" xfId="0" applyFont="1" applyFill="1" applyBorder="1" applyAlignment="1" applyProtection="1">
      <alignment vertical="center"/>
    </xf>
    <xf numFmtId="0" fontId="3" fillId="11" borderId="20" xfId="0" applyFont="1" applyFill="1" applyBorder="1" applyAlignment="1" applyProtection="1">
      <alignment vertical="center"/>
    </xf>
    <xf numFmtId="42" fontId="10" fillId="2" borderId="55" xfId="2" applyNumberFormat="1" applyFont="1" applyFill="1" applyBorder="1" applyAlignment="1" applyProtection="1">
      <alignment horizontal="right" vertical="center"/>
    </xf>
    <xf numFmtId="0" fontId="8" fillId="11" borderId="26" xfId="3" applyFill="1" applyBorder="1" applyAlignment="1" applyProtection="1">
      <alignment vertical="center"/>
    </xf>
    <xf numFmtId="0" fontId="10" fillId="2" borderId="57" xfId="0" applyFont="1" applyFill="1" applyBorder="1" applyAlignment="1" applyProtection="1">
      <alignment horizontal="center" vertical="center"/>
    </xf>
    <xf numFmtId="0" fontId="22" fillId="2" borderId="6" xfId="0" applyFont="1" applyFill="1" applyBorder="1" applyAlignment="1" applyProtection="1">
      <alignment horizontal="right" vertical="center"/>
    </xf>
    <xf numFmtId="0" fontId="22" fillId="2" borderId="7" xfId="0" applyFont="1" applyFill="1" applyBorder="1" applyAlignment="1" applyProtection="1">
      <alignment horizontal="right" vertical="center"/>
    </xf>
    <xf numFmtId="0" fontId="10" fillId="0" borderId="20" xfId="0" applyFont="1" applyBorder="1" applyAlignment="1" applyProtection="1">
      <alignment horizontal="right" vertical="center" wrapText="1"/>
    </xf>
    <xf numFmtId="0" fontId="10" fillId="0" borderId="28" xfId="0" applyFont="1" applyBorder="1" applyAlignment="1" applyProtection="1">
      <alignment horizontal="right" vertical="center" wrapText="1"/>
    </xf>
    <xf numFmtId="0" fontId="10" fillId="0" borderId="32" xfId="0" applyFont="1" applyBorder="1" applyAlignment="1" applyProtection="1">
      <alignment horizontal="right" vertical="center" wrapText="1"/>
    </xf>
    <xf numFmtId="0" fontId="22" fillId="0" borderId="28" xfId="0" applyFont="1" applyBorder="1" applyAlignment="1" applyProtection="1">
      <alignment horizontal="right" vertical="center" wrapText="1"/>
    </xf>
    <xf numFmtId="0" fontId="22" fillId="0" borderId="32" xfId="0" applyFont="1" applyBorder="1" applyAlignment="1" applyProtection="1">
      <alignment horizontal="right" vertical="center" wrapText="1"/>
    </xf>
    <xf numFmtId="0" fontId="10" fillId="0" borderId="11" xfId="0" applyFont="1" applyBorder="1" applyAlignment="1" applyProtection="1">
      <alignment horizontal="right" vertical="center" wrapText="1"/>
    </xf>
    <xf numFmtId="0" fontId="10" fillId="0" borderId="72" xfId="0" applyFont="1" applyBorder="1" applyAlignment="1" applyProtection="1">
      <alignment horizontal="right" vertical="center" wrapText="1"/>
    </xf>
    <xf numFmtId="0" fontId="2" fillId="0" borderId="14" xfId="0" applyFont="1" applyBorder="1" applyAlignment="1" applyProtection="1">
      <alignment horizontal="left" vertical="top"/>
    </xf>
    <xf numFmtId="0" fontId="2" fillId="0" borderId="15" xfId="0" applyFont="1" applyBorder="1" applyAlignment="1" applyProtection="1">
      <alignment horizontal="left" vertical="top"/>
    </xf>
    <xf numFmtId="0" fontId="2" fillId="0" borderId="71" xfId="0" applyFont="1" applyBorder="1" applyAlignment="1" applyProtection="1">
      <alignment horizontal="left" vertical="top"/>
    </xf>
    <xf numFmtId="0" fontId="22" fillId="2" borderId="69" xfId="0" applyFont="1" applyFill="1" applyBorder="1" applyAlignment="1" applyProtection="1">
      <alignment horizontal="left" vertical="center"/>
    </xf>
    <xf numFmtId="0" fontId="22" fillId="2" borderId="6" xfId="0" applyFont="1" applyFill="1" applyBorder="1" applyAlignment="1" applyProtection="1">
      <alignment horizontal="left" vertical="center"/>
    </xf>
    <xf numFmtId="0" fontId="22" fillId="2" borderId="7" xfId="0" applyFont="1" applyFill="1" applyBorder="1" applyAlignment="1" applyProtection="1">
      <alignment horizontal="left" vertical="center"/>
    </xf>
    <xf numFmtId="0" fontId="22" fillId="2" borderId="69" xfId="0" applyFont="1" applyFill="1" applyBorder="1" applyAlignment="1" applyProtection="1">
      <alignment horizontal="left" vertical="top" wrapText="1"/>
    </xf>
    <xf numFmtId="0" fontId="10" fillId="0" borderId="6" xfId="0" applyFont="1" applyBorder="1" applyProtection="1"/>
    <xf numFmtId="0" fontId="10" fillId="0" borderId="68" xfId="0" applyFont="1" applyBorder="1" applyProtection="1"/>
    <xf numFmtId="0" fontId="25" fillId="11" borderId="36" xfId="0" applyFont="1" applyFill="1" applyBorder="1" applyAlignment="1" applyProtection="1">
      <alignment horizontal="center" vertical="center" wrapText="1"/>
    </xf>
    <xf numFmtId="0" fontId="25" fillId="11" borderId="41" xfId="0" applyFont="1" applyFill="1" applyBorder="1" applyAlignment="1" applyProtection="1">
      <alignment horizontal="center" vertical="center"/>
    </xf>
    <xf numFmtId="0" fontId="25" fillId="11" borderId="65" xfId="0" applyFont="1" applyFill="1" applyBorder="1" applyAlignment="1" applyProtection="1">
      <alignment horizontal="center" vertical="center"/>
    </xf>
    <xf numFmtId="0" fontId="22" fillId="2" borderId="31" xfId="0" applyFont="1" applyFill="1" applyBorder="1" applyAlignment="1" applyProtection="1">
      <alignment horizontal="left" vertical="center" wrapText="1"/>
    </xf>
    <xf numFmtId="0" fontId="22" fillId="2" borderId="12" xfId="0" applyFont="1" applyFill="1" applyBorder="1" applyAlignment="1" applyProtection="1">
      <alignment horizontal="left" vertical="center" wrapText="1"/>
    </xf>
    <xf numFmtId="0" fontId="22" fillId="0" borderId="5" xfId="0" applyFont="1" applyBorder="1" applyAlignment="1" applyProtection="1">
      <alignment horizontal="center" vertical="center" wrapText="1"/>
    </xf>
    <xf numFmtId="0" fontId="22" fillId="0" borderId="6" xfId="0" applyFont="1" applyBorder="1" applyAlignment="1" applyProtection="1">
      <alignment horizontal="center" vertical="center" wrapText="1"/>
    </xf>
    <xf numFmtId="0" fontId="22" fillId="0" borderId="68" xfId="0" applyFont="1" applyBorder="1" applyAlignment="1" applyProtection="1">
      <alignment horizontal="center" vertical="center" wrapText="1"/>
    </xf>
    <xf numFmtId="0" fontId="22" fillId="5" borderId="20" xfId="0" applyFont="1" applyFill="1" applyBorder="1" applyAlignment="1" applyProtection="1">
      <alignment horizontal="left" vertical="top" wrapText="1"/>
      <protection locked="0"/>
    </xf>
    <xf numFmtId="0" fontId="22" fillId="5" borderId="28" xfId="0" applyFont="1" applyFill="1" applyBorder="1" applyAlignment="1" applyProtection="1">
      <alignment horizontal="left" vertical="top" wrapText="1"/>
      <protection locked="0"/>
    </xf>
    <xf numFmtId="0" fontId="22" fillId="5" borderId="32" xfId="0" applyFont="1" applyFill="1" applyBorder="1" applyAlignment="1" applyProtection="1">
      <alignment horizontal="left" vertical="top" wrapText="1"/>
      <protection locked="0"/>
    </xf>
    <xf numFmtId="0" fontId="2" fillId="11" borderId="36" xfId="0" applyFont="1" applyFill="1" applyBorder="1" applyAlignment="1" applyProtection="1">
      <alignment horizontal="left" vertical="top" wrapText="1"/>
    </xf>
    <xf numFmtId="0" fontId="2" fillId="11" borderId="41" xfId="0" applyFont="1" applyFill="1" applyBorder="1" applyAlignment="1" applyProtection="1">
      <alignment horizontal="left" vertical="top" wrapText="1"/>
    </xf>
    <xf numFmtId="0" fontId="2" fillId="11" borderId="65" xfId="0" applyFont="1" applyFill="1" applyBorder="1" applyAlignment="1" applyProtection="1">
      <alignment horizontal="left" vertical="top" wrapText="1"/>
    </xf>
    <xf numFmtId="0" fontId="2" fillId="11" borderId="66" xfId="0" applyFont="1" applyFill="1" applyBorder="1" applyAlignment="1" applyProtection="1">
      <alignment horizontal="left" vertical="top" wrapText="1"/>
    </xf>
    <xf numFmtId="0" fontId="2" fillId="11" borderId="0" xfId="0" applyFont="1" applyFill="1" applyBorder="1" applyAlignment="1" applyProtection="1">
      <alignment horizontal="left" vertical="top" wrapText="1"/>
    </xf>
    <xf numFmtId="0" fontId="2" fillId="11" borderId="67" xfId="0" applyFont="1" applyFill="1" applyBorder="1" applyAlignment="1" applyProtection="1">
      <alignment horizontal="left" vertical="top" wrapText="1"/>
    </xf>
    <xf numFmtId="0" fontId="2" fillId="11" borderId="73" xfId="0" applyFont="1" applyFill="1" applyBorder="1" applyAlignment="1" applyProtection="1">
      <alignment horizontal="left" vertical="top" wrapText="1"/>
    </xf>
    <xf numFmtId="0" fontId="2" fillId="11" borderId="15" xfId="0" applyFont="1" applyFill="1" applyBorder="1" applyAlignment="1" applyProtection="1">
      <alignment horizontal="left" vertical="top" wrapText="1"/>
    </xf>
    <xf numFmtId="0" fontId="2" fillId="11" borderId="71" xfId="0" applyFont="1" applyFill="1" applyBorder="1" applyAlignment="1" applyProtection="1">
      <alignment horizontal="left" vertical="top" wrapText="1"/>
    </xf>
    <xf numFmtId="0" fontId="29" fillId="0" borderId="0" xfId="0" applyFont="1" applyAlignment="1" applyProtection="1">
      <alignment horizontal="center" vertical="center"/>
    </xf>
    <xf numFmtId="0" fontId="37" fillId="9" borderId="20" xfId="0" applyFont="1" applyFill="1" applyBorder="1" applyAlignment="1">
      <alignment horizontal="right" vertical="center" wrapText="1"/>
    </xf>
    <xf numFmtId="0" fontId="37" fillId="9" borderId="25" xfId="0" applyFont="1" applyFill="1" applyBorder="1" applyAlignment="1">
      <alignment horizontal="right" vertical="center" wrapText="1"/>
    </xf>
    <xf numFmtId="0" fontId="37" fillId="9" borderId="20" xfId="0" applyFont="1" applyFill="1" applyBorder="1" applyAlignment="1" applyProtection="1">
      <alignment horizontal="right" vertical="center" wrapText="1"/>
    </xf>
    <xf numFmtId="0" fontId="37" fillId="9" borderId="25" xfId="0" applyFont="1" applyFill="1" applyBorder="1" applyAlignment="1" applyProtection="1">
      <alignment horizontal="right" vertical="center" wrapText="1"/>
    </xf>
    <xf numFmtId="0" fontId="15" fillId="6" borderId="48" xfId="0" applyFont="1" applyFill="1" applyBorder="1" applyAlignment="1" applyProtection="1">
      <alignment horizontal="left" vertical="center" wrapText="1"/>
    </xf>
    <xf numFmtId="0" fontId="15" fillId="6" borderId="56" xfId="0" applyFont="1" applyFill="1" applyBorder="1" applyAlignment="1" applyProtection="1">
      <alignment horizontal="left" vertical="center"/>
    </xf>
    <xf numFmtId="0" fontId="15" fillId="6" borderId="49" xfId="0" applyFont="1" applyFill="1" applyBorder="1" applyAlignment="1" applyProtection="1">
      <alignment horizontal="left" vertical="center"/>
    </xf>
    <xf numFmtId="0" fontId="15" fillId="6" borderId="48" xfId="0" applyFont="1" applyFill="1" applyBorder="1" applyAlignment="1" applyProtection="1">
      <alignment horizontal="left" vertical="center"/>
    </xf>
    <xf numFmtId="0" fontId="15" fillId="6" borderId="35"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15" fillId="6" borderId="50" xfId="0" applyFont="1" applyFill="1" applyBorder="1" applyAlignment="1" applyProtection="1">
      <alignment horizontal="left" vertical="center" wrapText="1"/>
    </xf>
    <xf numFmtId="0" fontId="33" fillId="2" borderId="52" xfId="0" applyFont="1" applyFill="1" applyBorder="1" applyAlignment="1" applyProtection="1">
      <alignment horizontal="center" vertical="center"/>
    </xf>
    <xf numFmtId="0" fontId="33" fillId="2" borderId="53" xfId="0" applyFont="1" applyFill="1" applyBorder="1" applyAlignment="1" applyProtection="1">
      <alignment horizontal="center" vertical="center"/>
    </xf>
    <xf numFmtId="0" fontId="33" fillId="2" borderId="54"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7" xfId="0" applyFont="1" applyFill="1" applyBorder="1" applyAlignment="1" applyProtection="1">
      <alignment horizontal="center" vertical="center"/>
    </xf>
    <xf numFmtId="0" fontId="14" fillId="7" borderId="20" xfId="0" applyFont="1" applyFill="1" applyBorder="1" applyAlignment="1" applyProtection="1">
      <alignment horizontal="right" vertical="center"/>
    </xf>
    <xf numFmtId="0" fontId="14" fillId="7" borderId="32" xfId="0" applyFont="1" applyFill="1" applyBorder="1" applyAlignment="1" applyProtection="1">
      <alignment horizontal="right" vertical="center"/>
    </xf>
    <xf numFmtId="0" fontId="32" fillId="7" borderId="37" xfId="0" applyFont="1" applyFill="1" applyBorder="1" applyAlignment="1" applyProtection="1">
      <alignment horizontal="right" vertical="center"/>
    </xf>
    <xf numFmtId="0" fontId="32" fillId="7" borderId="35" xfId="0" applyFont="1" applyFill="1" applyBorder="1" applyAlignment="1" applyProtection="1">
      <alignment horizontal="right" vertical="center"/>
    </xf>
    <xf numFmtId="0" fontId="38" fillId="2" borderId="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5" fillId="8" borderId="20"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xf>
    <xf numFmtId="0" fontId="30" fillId="4" borderId="5" xfId="0" applyFont="1" applyFill="1" applyBorder="1" applyAlignment="1" applyProtection="1">
      <alignment horizontal="left" vertical="top" wrapText="1"/>
      <protection locked="0"/>
    </xf>
    <xf numFmtId="0" fontId="30" fillId="4" borderId="6"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protection locked="0"/>
    </xf>
    <xf numFmtId="0" fontId="19" fillId="0" borderId="46" xfId="0" applyFont="1" applyFill="1" applyBorder="1" applyAlignment="1" applyProtection="1">
      <alignment vertical="center" wrapText="1"/>
    </xf>
    <xf numFmtId="0" fontId="0" fillId="0" borderId="47" xfId="0" applyBorder="1" applyAlignment="1" applyProtection="1">
      <alignment vertical="center" wrapText="1"/>
    </xf>
    <xf numFmtId="0" fontId="0" fillId="11" borderId="36" xfId="0" applyFill="1" applyBorder="1" applyAlignment="1" applyProtection="1">
      <alignment horizontal="left" vertical="top" wrapText="1"/>
    </xf>
    <xf numFmtId="0" fontId="0" fillId="11" borderId="41" xfId="0" applyFill="1" applyBorder="1" applyAlignment="1" applyProtection="1">
      <alignment horizontal="left" vertical="top" wrapText="1"/>
    </xf>
    <xf numFmtId="0" fontId="0" fillId="11" borderId="42" xfId="0" applyFill="1" applyBorder="1" applyAlignment="1" applyProtection="1">
      <alignment horizontal="left" vertical="top" wrapText="1"/>
    </xf>
    <xf numFmtId="0" fontId="10" fillId="0" borderId="43" xfId="0" applyFont="1" applyBorder="1" applyAlignment="1" applyProtection="1">
      <alignment vertical="center"/>
    </xf>
    <xf numFmtId="0" fontId="10" fillId="0" borderId="44" xfId="0" applyFont="1" applyBorder="1" applyAlignment="1" applyProtection="1">
      <alignment vertical="center"/>
    </xf>
    <xf numFmtId="0" fontId="10" fillId="0" borderId="64" xfId="0" applyFont="1" applyBorder="1" applyAlignment="1" applyProtection="1">
      <alignment vertical="center"/>
    </xf>
    <xf numFmtId="0" fontId="9" fillId="0" borderId="9"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29" fillId="0" borderId="8"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xf>
    <xf numFmtId="0" fontId="29" fillId="0" borderId="34" xfId="0" applyFont="1" applyFill="1" applyBorder="1" applyAlignment="1" applyProtection="1">
      <alignment horizontal="center" vertical="center"/>
    </xf>
    <xf numFmtId="0" fontId="29" fillId="0" borderId="10" xfId="0" applyFont="1" applyFill="1" applyBorder="1" applyAlignment="1" applyProtection="1">
      <alignment horizontal="center" vertical="center" wrapText="1"/>
    </xf>
    <xf numFmtId="0" fontId="29" fillId="0" borderId="33" xfId="0" applyFont="1" applyFill="1" applyBorder="1" applyAlignment="1" applyProtection="1">
      <alignment horizontal="center" vertical="center" wrapText="1"/>
    </xf>
    <xf numFmtId="0" fontId="29" fillId="0" borderId="13" xfId="0" applyFont="1" applyFill="1" applyBorder="1" applyAlignment="1" applyProtection="1">
      <alignment horizontal="center" vertical="center" wrapText="1"/>
    </xf>
    <xf numFmtId="0" fontId="0" fillId="0" borderId="0" xfId="0" applyFont="1" applyFill="1" applyBorder="1" applyAlignment="1" applyProtection="1">
      <alignment wrapText="1"/>
    </xf>
    <xf numFmtId="0" fontId="0" fillId="0" borderId="0" xfId="0" applyFont="1" applyBorder="1" applyAlignment="1" applyProtection="1">
      <alignment wrapText="1"/>
    </xf>
    <xf numFmtId="0" fontId="0" fillId="0" borderId="1" xfId="0" applyFont="1" applyBorder="1" applyAlignment="1" applyProtection="1">
      <alignment wrapText="1"/>
    </xf>
    <xf numFmtId="0" fontId="0" fillId="5" borderId="5"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33"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10" fillId="5" borderId="5"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29" fillId="0" borderId="8" xfId="0" applyFont="1" applyFill="1" applyBorder="1" applyAlignment="1" applyProtection="1">
      <alignment horizontal="center" vertical="top" wrapText="1"/>
    </xf>
    <xf numFmtId="0" fontId="29" fillId="0" borderId="11" xfId="0" applyFont="1" applyFill="1" applyBorder="1" applyAlignment="1" applyProtection="1">
      <alignment horizontal="center" vertical="top"/>
    </xf>
    <xf numFmtId="0" fontId="29" fillId="0" borderId="34" xfId="0" applyFont="1" applyFill="1" applyBorder="1" applyAlignment="1" applyProtection="1">
      <alignment horizontal="center" vertical="top"/>
    </xf>
    <xf numFmtId="0" fontId="28" fillId="0" borderId="10"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2" fillId="0" borderId="8" xfId="0" applyFont="1" applyFill="1" applyBorder="1" applyAlignment="1" applyProtection="1">
      <alignment vertical="center" wrapText="1"/>
    </xf>
    <xf numFmtId="0" fontId="22" fillId="0" borderId="11" xfId="0" applyFont="1" applyFill="1" applyBorder="1" applyAlignment="1" applyProtection="1">
      <alignment vertical="center" wrapText="1"/>
    </xf>
    <xf numFmtId="0" fontId="22" fillId="0" borderId="34" xfId="0" applyFont="1" applyFill="1" applyBorder="1" applyAlignment="1" applyProtection="1">
      <alignment vertical="center" wrapText="1"/>
    </xf>
    <xf numFmtId="0" fontId="3" fillId="0" borderId="10" xfId="0" applyFont="1" applyFill="1" applyBorder="1" applyAlignment="1" applyProtection="1">
      <alignment horizontal="left" vertical="center" wrapText="1"/>
    </xf>
    <xf numFmtId="0" fontId="3" fillId="0" borderId="33"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22" fillId="0" borderId="20" xfId="0" applyFont="1" applyFill="1" applyBorder="1" applyAlignment="1" applyProtection="1">
      <alignment horizontal="left" vertical="center" wrapText="1"/>
    </xf>
    <xf numFmtId="0" fontId="22" fillId="0" borderId="28" xfId="0" applyFont="1" applyFill="1" applyBorder="1" applyAlignment="1" applyProtection="1">
      <alignment horizontal="left" vertical="center" wrapText="1"/>
    </xf>
    <xf numFmtId="0" fontId="9" fillId="0" borderId="5" xfId="0" applyFont="1" applyFill="1" applyBorder="1" applyAlignment="1" applyProtection="1">
      <alignment horizontal="left" vertical="center" wrapText="1"/>
    </xf>
    <xf numFmtId="0" fontId="9" fillId="0" borderId="6" xfId="0" applyFont="1" applyFill="1" applyBorder="1" applyAlignment="1" applyProtection="1">
      <alignment horizontal="left" vertical="center" wrapText="1"/>
    </xf>
    <xf numFmtId="0" fontId="9" fillId="0" borderId="7"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10" fillId="0" borderId="3" xfId="0" applyFont="1" applyFill="1" applyBorder="1" applyAlignment="1" applyProtection="1">
      <alignment vertical="center"/>
    </xf>
    <xf numFmtId="0" fontId="22" fillId="0" borderId="5" xfId="0" applyFont="1" applyFill="1" applyBorder="1" applyAlignment="1" applyProtection="1">
      <alignment horizontal="left" vertical="top" wrapText="1"/>
    </xf>
    <xf numFmtId="0" fontId="22" fillId="0" borderId="6" xfId="0" applyFont="1" applyFill="1" applyBorder="1" applyAlignment="1" applyProtection="1">
      <alignment horizontal="left" vertical="top" wrapText="1"/>
    </xf>
    <xf numFmtId="0" fontId="22" fillId="0" borderId="20" xfId="0" applyFont="1" applyFill="1" applyBorder="1" applyAlignment="1" applyProtection="1">
      <alignment horizontal="left" vertical="center"/>
    </xf>
    <xf numFmtId="0" fontId="22" fillId="0" borderId="28" xfId="0" applyFont="1" applyFill="1" applyBorder="1" applyAlignment="1" applyProtection="1">
      <alignment horizontal="left" vertical="center"/>
    </xf>
    <xf numFmtId="0" fontId="39" fillId="5" borderId="27" xfId="0" applyFont="1" applyFill="1" applyBorder="1" applyAlignment="1" applyProtection="1">
      <alignment horizontal="left" vertical="center" wrapText="1"/>
      <protection locked="0"/>
    </xf>
    <xf numFmtId="0" fontId="39" fillId="5" borderId="28" xfId="0" applyFont="1" applyFill="1" applyBorder="1" applyAlignment="1" applyProtection="1">
      <alignment horizontal="left" vertical="center" wrapText="1"/>
      <protection locked="0"/>
    </xf>
    <xf numFmtId="0" fontId="10" fillId="0" borderId="18" xfId="0" applyFont="1" applyBorder="1" applyAlignment="1" applyProtection="1">
      <alignment vertical="center"/>
    </xf>
    <xf numFmtId="0" fontId="10" fillId="0" borderId="3" xfId="0" applyFont="1" applyBorder="1" applyAlignment="1" applyProtection="1">
      <alignment vertical="center"/>
    </xf>
    <xf numFmtId="0" fontId="25" fillId="0" borderId="8" xfId="0" applyFont="1" applyFill="1" applyBorder="1" applyAlignment="1" applyProtection="1">
      <alignment horizontal="center" wrapText="1"/>
    </xf>
    <xf numFmtId="0" fontId="25" fillId="0" borderId="11" xfId="0" applyFont="1" applyFill="1" applyBorder="1" applyAlignment="1" applyProtection="1">
      <alignment horizontal="center"/>
    </xf>
    <xf numFmtId="0" fontId="25" fillId="0" borderId="34" xfId="0" applyFont="1" applyFill="1" applyBorder="1" applyAlignment="1" applyProtection="1">
      <alignment horizontal="center"/>
    </xf>
    <xf numFmtId="0" fontId="29" fillId="0" borderId="10" xfId="0" applyFont="1" applyFill="1" applyBorder="1" applyAlignment="1" applyProtection="1">
      <alignment horizontal="center" vertical="center"/>
    </xf>
    <xf numFmtId="0" fontId="29" fillId="0" borderId="33"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2" fillId="0" borderId="14" xfId="0" applyFont="1" applyFill="1" applyBorder="1" applyAlignment="1" applyProtection="1"/>
    <xf numFmtId="0" fontId="22" fillId="0" borderId="15" xfId="0" applyFont="1" applyFill="1" applyBorder="1" applyAlignment="1" applyProtection="1"/>
    <xf numFmtId="0" fontId="2" fillId="0" borderId="2" xfId="0" applyFont="1" applyFill="1" applyBorder="1" applyAlignment="1" applyProtection="1">
      <alignment vertical="center"/>
    </xf>
    <xf numFmtId="0" fontId="10" fillId="0" borderId="17" xfId="0" applyFont="1" applyFill="1" applyBorder="1" applyAlignment="1" applyProtection="1">
      <alignment vertical="center"/>
    </xf>
    <xf numFmtId="0" fontId="2" fillId="0" borderId="5"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2" fillId="11" borderId="18" xfId="0" applyFont="1" applyFill="1" applyBorder="1" applyAlignment="1" applyProtection="1">
      <alignment vertical="center"/>
    </xf>
    <xf numFmtId="0" fontId="22" fillId="11" borderId="3" xfId="0" applyFont="1" applyFill="1" applyBorder="1" applyAlignment="1" applyProtection="1">
      <alignment vertical="center"/>
    </xf>
    <xf numFmtId="0" fontId="22" fillId="11" borderId="27" xfId="0" applyFont="1" applyFill="1" applyBorder="1" applyAlignment="1" applyProtection="1">
      <alignment vertical="center"/>
    </xf>
    <xf numFmtId="0" fontId="31" fillId="3" borderId="5" xfId="0" applyFont="1" applyFill="1" applyBorder="1" applyAlignment="1" applyProtection="1">
      <alignment horizontal="center" vertical="center"/>
    </xf>
    <xf numFmtId="0" fontId="31" fillId="3" borderId="6" xfId="0" applyFont="1" applyFill="1" applyBorder="1" applyAlignment="1" applyProtection="1">
      <alignment horizontal="center" vertical="center"/>
    </xf>
    <xf numFmtId="0" fontId="31" fillId="3" borderId="7" xfId="0" applyFont="1" applyFill="1" applyBorder="1" applyAlignment="1" applyProtection="1">
      <alignment horizontal="center" vertical="center"/>
    </xf>
    <xf numFmtId="0" fontId="31" fillId="3" borderId="5"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7" xfId="0" applyFont="1" applyFill="1" applyBorder="1" applyAlignment="1" applyProtection="1">
      <alignment horizontal="left" vertical="center"/>
    </xf>
    <xf numFmtId="0" fontId="3" fillId="11" borderId="37" xfId="0" applyFont="1" applyFill="1" applyBorder="1" applyAlignment="1" applyProtection="1">
      <alignment horizontal="left" vertical="center" wrapText="1"/>
    </xf>
    <xf numFmtId="0" fontId="3" fillId="11" borderId="29" xfId="0" applyFont="1" applyFill="1" applyBorder="1" applyAlignment="1" applyProtection="1">
      <alignment horizontal="left" vertical="center" wrapText="1"/>
    </xf>
    <xf numFmtId="0" fontId="3" fillId="11" borderId="30" xfId="0" applyFont="1" applyFill="1" applyBorder="1" applyAlignment="1" applyProtection="1">
      <alignment horizontal="left" vertical="center" wrapText="1"/>
    </xf>
    <xf numFmtId="0" fontId="9" fillId="0" borderId="5" xfId="0" applyFont="1" applyFill="1" applyBorder="1" applyAlignment="1" applyProtection="1">
      <alignment horizontal="left" vertical="top" wrapText="1"/>
    </xf>
    <xf numFmtId="0" fontId="9" fillId="0" borderId="6" xfId="0" applyFont="1" applyFill="1" applyBorder="1" applyAlignment="1" applyProtection="1">
      <alignment horizontal="left" vertical="top" wrapText="1"/>
    </xf>
    <xf numFmtId="0" fontId="9" fillId="0" borderId="7" xfId="0" applyFont="1" applyFill="1" applyBorder="1" applyAlignment="1" applyProtection="1">
      <alignment horizontal="left" vertical="top" wrapText="1"/>
    </xf>
    <xf numFmtId="0" fontId="22" fillId="11" borderId="20" xfId="0" applyFont="1" applyFill="1" applyBorder="1" applyAlignment="1" applyProtection="1">
      <alignment horizontal="left" vertical="center"/>
    </xf>
    <xf numFmtId="0" fontId="22" fillId="11" borderId="28" xfId="0" applyFont="1" applyFill="1" applyBorder="1" applyAlignment="1" applyProtection="1">
      <alignment horizontal="left" vertical="center"/>
    </xf>
    <xf numFmtId="0" fontId="10" fillId="11" borderId="20" xfId="0" applyFont="1" applyFill="1" applyBorder="1" applyAlignment="1" applyProtection="1">
      <alignment horizontal="left" vertical="center" wrapText="1"/>
    </xf>
    <xf numFmtId="0" fontId="10" fillId="11" borderId="28" xfId="0" applyFont="1" applyFill="1" applyBorder="1" applyAlignment="1" applyProtection="1">
      <alignment horizontal="left" vertical="center" wrapText="1"/>
    </xf>
    <xf numFmtId="0" fontId="22" fillId="11" borderId="37" xfId="0" applyFont="1" applyFill="1" applyBorder="1" applyAlignment="1" applyProtection="1">
      <alignment horizontal="left" vertical="center" wrapText="1"/>
    </xf>
    <xf numFmtId="0" fontId="22" fillId="11" borderId="29" xfId="0" applyFont="1" applyFill="1" applyBorder="1" applyAlignment="1" applyProtection="1">
      <alignment horizontal="left" vertical="center" wrapText="1"/>
    </xf>
    <xf numFmtId="0" fontId="26" fillId="10" borderId="20" xfId="0" applyFont="1" applyFill="1" applyBorder="1" applyAlignment="1" applyProtection="1">
      <alignment horizontal="right" vertical="center" wrapText="1"/>
    </xf>
    <xf numFmtId="0" fontId="26" fillId="10" borderId="28" xfId="0" applyFont="1" applyFill="1" applyBorder="1" applyAlignment="1" applyProtection="1">
      <alignment horizontal="right" vertical="center" wrapText="1"/>
    </xf>
    <xf numFmtId="0" fontId="43" fillId="11" borderId="9" xfId="0" applyFont="1" applyFill="1" applyBorder="1" applyAlignment="1" applyProtection="1">
      <alignment horizontal="left" wrapText="1"/>
    </xf>
    <xf numFmtId="0" fontId="43" fillId="11" borderId="0" xfId="0" applyFont="1" applyFill="1" applyBorder="1" applyAlignment="1" applyProtection="1">
      <alignment horizontal="left" wrapText="1"/>
    </xf>
    <xf numFmtId="0" fontId="10" fillId="0" borderId="38" xfId="0" applyFont="1" applyFill="1" applyBorder="1" applyAlignment="1" applyProtection="1">
      <alignment horizontal="left" vertical="center" wrapText="1"/>
    </xf>
    <xf numFmtId="0" fontId="10" fillId="0" borderId="39" xfId="0" applyFont="1" applyFill="1" applyBorder="1" applyAlignment="1" applyProtection="1">
      <alignment horizontal="left" vertical="center" wrapText="1"/>
    </xf>
    <xf numFmtId="0" fontId="10" fillId="0" borderId="40" xfId="0" applyFont="1" applyFill="1" applyBorder="1" applyAlignment="1" applyProtection="1">
      <alignment horizontal="left" vertical="center" wrapText="1"/>
    </xf>
    <xf numFmtId="0" fontId="10" fillId="0" borderId="20"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22" fillId="0" borderId="37" xfId="0" applyFont="1" applyFill="1" applyBorder="1" applyAlignment="1" applyProtection="1">
      <alignment horizontal="left" vertical="center" wrapText="1"/>
    </xf>
    <xf numFmtId="0" fontId="22" fillId="0" borderId="29" xfId="0" applyFont="1" applyFill="1" applyBorder="1" applyAlignment="1" applyProtection="1">
      <alignment horizontal="left" vertical="center" wrapText="1"/>
    </xf>
    <xf numFmtId="0" fontId="22" fillId="0" borderId="30" xfId="0" applyFont="1" applyFill="1" applyBorder="1" applyAlignment="1" applyProtection="1">
      <alignment horizontal="left" vertical="center" wrapText="1"/>
    </xf>
    <xf numFmtId="0" fontId="29" fillId="11" borderId="8" xfId="0" applyFont="1" applyFill="1" applyBorder="1" applyAlignment="1" applyProtection="1">
      <alignment horizontal="center" vertical="center" wrapText="1"/>
    </xf>
    <xf numFmtId="0" fontId="29" fillId="11" borderId="11" xfId="0" applyFont="1" applyFill="1" applyBorder="1" applyAlignment="1" applyProtection="1">
      <alignment horizontal="center" vertical="center" wrapText="1"/>
    </xf>
    <xf numFmtId="0" fontId="29" fillId="11" borderId="34" xfId="0" applyFont="1" applyFill="1" applyBorder="1" applyAlignment="1" applyProtection="1">
      <alignment horizontal="center" vertical="center" wrapText="1"/>
    </xf>
    <xf numFmtId="0" fontId="10" fillId="0" borderId="38"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10" fillId="0" borderId="34" xfId="0" applyFont="1" applyFill="1" applyBorder="1" applyAlignment="1" applyProtection="1">
      <alignment horizontal="left" vertical="top" wrapText="1"/>
    </xf>
    <xf numFmtId="0" fontId="2" fillId="11" borderId="14" xfId="0" applyFont="1" applyFill="1" applyBorder="1" applyAlignment="1" applyProtection="1">
      <alignment horizontal="left" vertical="center" wrapText="1"/>
    </xf>
    <xf numFmtId="0" fontId="2" fillId="11" borderId="15" xfId="0" applyFont="1" applyFill="1" applyBorder="1" applyAlignment="1" applyProtection="1">
      <alignment horizontal="left" vertical="center" wrapText="1"/>
    </xf>
    <xf numFmtId="0" fontId="2" fillId="11" borderId="16" xfId="0" applyFont="1" applyFill="1" applyBorder="1" applyAlignment="1" applyProtection="1">
      <alignment horizontal="left" vertical="center" wrapText="1"/>
    </xf>
    <xf numFmtId="0" fontId="2" fillId="11" borderId="20" xfId="0" applyFont="1" applyFill="1" applyBorder="1" applyAlignment="1" applyProtection="1">
      <alignment horizontal="left" vertical="center" wrapText="1"/>
    </xf>
    <xf numFmtId="0" fontId="2" fillId="11" borderId="28" xfId="0" applyFont="1" applyFill="1" applyBorder="1" applyAlignment="1" applyProtection="1">
      <alignment horizontal="left" vertical="center" wrapText="1"/>
    </xf>
    <xf numFmtId="0" fontId="2" fillId="11" borderId="25" xfId="0" applyFont="1" applyFill="1" applyBorder="1" applyAlignment="1" applyProtection="1">
      <alignment horizontal="left" vertical="center" wrapText="1"/>
    </xf>
    <xf numFmtId="0" fontId="3" fillId="11" borderId="20" xfId="0" applyFont="1" applyFill="1" applyBorder="1" applyAlignment="1" applyProtection="1">
      <alignment horizontal="left" vertical="center" wrapText="1"/>
    </xf>
    <xf numFmtId="0" fontId="3" fillId="11" borderId="28" xfId="0" applyFont="1" applyFill="1" applyBorder="1" applyAlignment="1" applyProtection="1">
      <alignment horizontal="left" vertical="center" wrapText="1"/>
    </xf>
    <xf numFmtId="0" fontId="3" fillId="11" borderId="25" xfId="0" applyFont="1" applyFill="1" applyBorder="1" applyAlignment="1" applyProtection="1">
      <alignment horizontal="left" vertical="center" wrapText="1"/>
    </xf>
    <xf numFmtId="0" fontId="25" fillId="11" borderId="10" xfId="0" applyFont="1" applyFill="1" applyBorder="1" applyAlignment="1" applyProtection="1">
      <alignment horizontal="center" vertical="center"/>
    </xf>
    <xf numFmtId="0" fontId="25" fillId="11" borderId="33" xfId="0" applyFont="1" applyFill="1" applyBorder="1" applyAlignment="1" applyProtection="1">
      <alignment horizontal="center" vertical="center"/>
    </xf>
    <xf numFmtId="0" fontId="25" fillId="11" borderId="13"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wrapText="1"/>
    </xf>
    <xf numFmtId="0" fontId="2" fillId="0" borderId="7" xfId="0" applyNumberFormat="1" applyFont="1" applyFill="1" applyBorder="1" applyAlignment="1" applyProtection="1">
      <alignment horizontal="left" vertical="center" wrapText="1"/>
    </xf>
    <xf numFmtId="0" fontId="10" fillId="0" borderId="5" xfId="0" applyFont="1" applyFill="1" applyBorder="1" applyAlignment="1" applyProtection="1">
      <alignment horizontal="left" vertical="center"/>
    </xf>
    <xf numFmtId="0" fontId="10" fillId="0" borderId="7" xfId="0" applyFont="1" applyFill="1" applyBorder="1" applyAlignment="1" applyProtection="1">
      <alignment horizontal="left" vertical="center"/>
    </xf>
    <xf numFmtId="0" fontId="27" fillId="0" borderId="8" xfId="0" applyFont="1" applyFill="1" applyBorder="1" applyAlignment="1" applyProtection="1">
      <alignment horizontal="left" vertical="top" wrapText="1"/>
    </xf>
    <xf numFmtId="0" fontId="27" fillId="0" borderId="11" xfId="0" applyFont="1" applyFill="1" applyBorder="1" applyAlignment="1" applyProtection="1">
      <alignment horizontal="left" vertical="top"/>
    </xf>
    <xf numFmtId="0" fontId="27" fillId="0" borderId="34" xfId="0" applyFont="1" applyFill="1" applyBorder="1" applyAlignment="1" applyProtection="1">
      <alignment horizontal="left" vertical="top"/>
    </xf>
    <xf numFmtId="0" fontId="27" fillId="0" borderId="9" xfId="0" applyFont="1" applyFill="1" applyBorder="1" applyAlignment="1" applyProtection="1">
      <alignment horizontal="left" vertical="top"/>
    </xf>
    <xf numFmtId="0" fontId="27" fillId="0" borderId="0" xfId="0" applyFont="1" applyFill="1" applyBorder="1" applyAlignment="1" applyProtection="1">
      <alignment horizontal="left" vertical="top"/>
    </xf>
    <xf numFmtId="0" fontId="27" fillId="0" borderId="1" xfId="0" applyFont="1" applyFill="1" applyBorder="1" applyAlignment="1" applyProtection="1">
      <alignment horizontal="left" vertical="top"/>
    </xf>
    <xf numFmtId="0" fontId="27" fillId="0" borderId="10" xfId="0" applyFont="1" applyFill="1" applyBorder="1" applyAlignment="1" applyProtection="1">
      <alignment horizontal="left" vertical="top"/>
    </xf>
    <xf numFmtId="0" fontId="27" fillId="0" borderId="33" xfId="0" applyFont="1" applyFill="1" applyBorder="1" applyAlignment="1" applyProtection="1">
      <alignment horizontal="left" vertical="top"/>
    </xf>
    <xf numFmtId="0" fontId="27" fillId="0" borderId="13" xfId="0" applyFont="1" applyFill="1" applyBorder="1" applyAlignment="1" applyProtection="1">
      <alignment horizontal="left" vertical="top"/>
    </xf>
    <xf numFmtId="0" fontId="39" fillId="5" borderId="25" xfId="0" applyFont="1" applyFill="1" applyBorder="1" applyAlignment="1" applyProtection="1">
      <alignment horizontal="left" vertical="center" wrapText="1"/>
      <protection locked="0"/>
    </xf>
  </cellXfs>
  <cellStyles count="5">
    <cellStyle name="Comma" xfId="1" builtinId="3"/>
    <cellStyle name="Currency" xfId="2" builtinId="4"/>
    <cellStyle name="Hyperlink" xfId="3" builtinId="8"/>
    <cellStyle name="Normal" xfId="0" builtinId="0"/>
    <cellStyle name="Percent" xfId="4" builtinId="5"/>
  </cellStyles>
  <dxfs count="20">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
      <fill>
        <patternFill>
          <bgColor rgb="FFFFFF00"/>
        </patternFill>
      </fill>
    </dxf>
    <dxf>
      <fill>
        <patternFill>
          <bgColor rgb="FFFFFF00"/>
        </patternFill>
      </fill>
    </dxf>
    <dxf>
      <font>
        <color rgb="FF9C0006"/>
      </font>
      <fill>
        <patternFill>
          <bgColor rgb="FFFFC7CE"/>
        </patternFill>
      </fill>
    </dxf>
    <dxf>
      <font>
        <color rgb="FFFF0000"/>
      </font>
    </dxf>
    <dxf>
      <font>
        <color rgb="FFFF0000"/>
      </font>
    </dxf>
  </dxfs>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114300</xdr:rowOff>
        </xdr:from>
        <xdr:to>
          <xdr:col>3</xdr:col>
          <xdr:colOff>335280</xdr:colOff>
          <xdr:row>7</xdr:row>
          <xdr:rowOff>22860</xdr:rowOff>
        </xdr:to>
        <xdr:sp macro="" textlink="">
          <xdr:nvSpPr>
            <xdr:cNvPr id="37889" name="Check Box 1" hidden="1">
              <a:extLst>
                <a:ext uri="{63B3BB69-23CF-44E3-9099-C40C66FF867C}">
                  <a14:compatExt spid="_x0000_s37889"/>
                </a:ext>
                <a:ext uri="{FF2B5EF4-FFF2-40B4-BE49-F238E27FC236}">
                  <a16:creationId xmlns:a16="http://schemas.microsoft.com/office/drawing/2014/main" id="{00000000-0008-0000-0000-000001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6</xdr:row>
          <xdr:rowOff>289560</xdr:rowOff>
        </xdr:from>
        <xdr:to>
          <xdr:col>3</xdr:col>
          <xdr:colOff>342900</xdr:colOff>
          <xdr:row>8</xdr:row>
          <xdr:rowOff>30480</xdr:rowOff>
        </xdr:to>
        <xdr:sp macro="" textlink="">
          <xdr:nvSpPr>
            <xdr:cNvPr id="37892" name="Check Box 4" hidden="1">
              <a:extLst>
                <a:ext uri="{63B3BB69-23CF-44E3-9099-C40C66FF867C}">
                  <a14:compatExt spid="_x0000_s37892"/>
                </a:ext>
                <a:ext uri="{FF2B5EF4-FFF2-40B4-BE49-F238E27FC236}">
                  <a16:creationId xmlns:a16="http://schemas.microsoft.com/office/drawing/2014/main" id="{00000000-0008-0000-0000-0000049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nhousing.gov/homeownership/buy-a-home---refinance.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nhousing.gov/homeownership/buy-a-home---refinance.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mnhousing.gov/homeownership/buy-a-home---refinance.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nhousing.gov/homeownership/buy-a-home---refinance.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9AE3E-9C18-47CC-94AE-E13EE2D81713}">
  <sheetPr>
    <tabColor theme="5" tint="0.39997558519241921"/>
  </sheetPr>
  <dimension ref="A1:H37"/>
  <sheetViews>
    <sheetView tabSelected="1" workbookViewId="0">
      <selection activeCell="C7" sqref="C7"/>
    </sheetView>
  </sheetViews>
  <sheetFormatPr defaultColWidth="9.109375" defaultRowHeight="14.4" x14ac:dyDescent="0.3"/>
  <cols>
    <col min="1" max="1" width="4" style="288" customWidth="1"/>
    <col min="2" max="2" width="49.44140625" style="288" customWidth="1"/>
    <col min="3" max="3" width="7.21875" style="288" customWidth="1"/>
    <col min="4" max="4" width="5.21875" style="288" customWidth="1"/>
    <col min="5" max="5" width="45.5546875" style="288" customWidth="1"/>
    <col min="6" max="6" width="24.33203125" style="331" customWidth="1"/>
    <col min="7" max="7" width="3.6640625" style="288" customWidth="1"/>
    <col min="8" max="8" width="20.5546875" style="288" customWidth="1"/>
    <col min="9" max="12" width="9.109375" style="288" customWidth="1"/>
    <col min="13" max="16384" width="9.109375" style="288"/>
  </cols>
  <sheetData>
    <row r="1" spans="1:6" ht="70.8" customHeight="1" x14ac:dyDescent="0.3">
      <c r="A1" s="368" t="s">
        <v>208</v>
      </c>
      <c r="B1" s="369"/>
      <c r="C1" s="369"/>
      <c r="D1" s="369"/>
      <c r="E1" s="369"/>
      <c r="F1" s="370"/>
    </row>
    <row r="2" spans="1:6" ht="14.4" customHeight="1" x14ac:dyDescent="0.3">
      <c r="A2" s="379" t="s">
        <v>209</v>
      </c>
      <c r="B2" s="380"/>
      <c r="C2" s="380"/>
      <c r="D2" s="380"/>
      <c r="E2" s="380"/>
      <c r="F2" s="381"/>
    </row>
    <row r="3" spans="1:6" ht="14.4" customHeight="1" x14ac:dyDescent="0.3">
      <c r="A3" s="382"/>
      <c r="B3" s="383"/>
      <c r="C3" s="383"/>
      <c r="D3" s="383"/>
      <c r="E3" s="383"/>
      <c r="F3" s="384"/>
    </row>
    <row r="4" spans="1:6" ht="14.4" customHeight="1" x14ac:dyDescent="0.3">
      <c r="A4" s="382"/>
      <c r="B4" s="383"/>
      <c r="C4" s="383"/>
      <c r="D4" s="383"/>
      <c r="E4" s="383"/>
      <c r="F4" s="384"/>
    </row>
    <row r="5" spans="1:6" ht="121.8" customHeight="1" x14ac:dyDescent="0.3">
      <c r="A5" s="385"/>
      <c r="B5" s="386"/>
      <c r="C5" s="386"/>
      <c r="D5" s="386"/>
      <c r="E5" s="386"/>
      <c r="F5" s="387"/>
    </row>
    <row r="6" spans="1:6" ht="12" customHeight="1" thickBot="1" x14ac:dyDescent="0.35">
      <c r="A6" s="289"/>
      <c r="B6" s="290"/>
      <c r="C6" s="290"/>
      <c r="D6" s="290"/>
      <c r="E6" s="290"/>
      <c r="F6" s="291"/>
    </row>
    <row r="7" spans="1:6" ht="24.6" customHeight="1" thickBot="1" x14ac:dyDescent="0.35">
      <c r="A7" s="292"/>
      <c r="B7" s="371" t="s">
        <v>196</v>
      </c>
      <c r="C7" s="332" t="s">
        <v>23</v>
      </c>
      <c r="D7" s="265"/>
      <c r="F7" s="293"/>
    </row>
    <row r="8" spans="1:6" ht="24.6" customHeight="1" thickBot="1" x14ac:dyDescent="0.35">
      <c r="A8" s="292"/>
      <c r="B8" s="372"/>
      <c r="C8" s="332" t="s">
        <v>24</v>
      </c>
      <c r="D8" s="265"/>
      <c r="F8" s="293"/>
    </row>
    <row r="9" spans="1:6" ht="16.8" customHeight="1" x14ac:dyDescent="0.3">
      <c r="A9" s="292"/>
      <c r="B9" s="294"/>
      <c r="C9" s="294"/>
      <c r="D9" s="294"/>
      <c r="E9" s="294"/>
      <c r="F9" s="293"/>
    </row>
    <row r="10" spans="1:6" ht="16.8" customHeight="1" x14ac:dyDescent="0.3">
      <c r="A10" s="292"/>
      <c r="B10" s="295" t="s">
        <v>64</v>
      </c>
      <c r="C10" s="376"/>
      <c r="D10" s="377"/>
      <c r="E10" s="377"/>
      <c r="F10" s="378"/>
    </row>
    <row r="11" spans="1:6" ht="16.8" customHeight="1" x14ac:dyDescent="0.3">
      <c r="A11" s="292"/>
      <c r="B11" s="296" t="s">
        <v>66</v>
      </c>
      <c r="C11" s="376"/>
      <c r="D11" s="377"/>
      <c r="E11" s="377"/>
      <c r="F11" s="378"/>
    </row>
    <row r="12" spans="1:6" ht="16.8" customHeight="1" x14ac:dyDescent="0.3">
      <c r="A12" s="292"/>
      <c r="B12" s="294"/>
      <c r="C12" s="294"/>
      <c r="D12" s="294"/>
      <c r="E12" s="294"/>
      <c r="F12" s="293"/>
    </row>
    <row r="13" spans="1:6" ht="16.8" customHeight="1" x14ac:dyDescent="0.3">
      <c r="A13" s="292"/>
      <c r="B13" s="296" t="s">
        <v>178</v>
      </c>
      <c r="C13" s="376" t="s">
        <v>15</v>
      </c>
      <c r="D13" s="377"/>
      <c r="E13" s="377"/>
      <c r="F13" s="378"/>
    </row>
    <row r="14" spans="1:6" ht="16.8" customHeight="1" thickBot="1" x14ac:dyDescent="0.35">
      <c r="A14" s="292"/>
      <c r="B14" s="294"/>
      <c r="C14" s="294"/>
      <c r="D14" s="294"/>
      <c r="E14" s="294"/>
      <c r="F14" s="293"/>
    </row>
    <row r="15" spans="1:6" ht="31.2" customHeight="1" thickBot="1" x14ac:dyDescent="0.35">
      <c r="A15" s="297"/>
      <c r="B15" s="298" t="s">
        <v>161</v>
      </c>
      <c r="C15" s="373" t="s">
        <v>162</v>
      </c>
      <c r="D15" s="374"/>
      <c r="E15" s="375"/>
      <c r="F15" s="299" t="s">
        <v>176</v>
      </c>
    </row>
    <row r="16" spans="1:6" s="304" customFormat="1" ht="31.2" customHeight="1" thickBot="1" x14ac:dyDescent="0.35">
      <c r="A16" s="300" t="s">
        <v>163</v>
      </c>
      <c r="B16" s="301"/>
      <c r="C16" s="301"/>
      <c r="D16" s="301"/>
      <c r="E16" s="302"/>
      <c r="F16" s="303"/>
    </row>
    <row r="17" spans="1:8" ht="10.5" customHeight="1" thickBot="1" x14ac:dyDescent="0.35">
      <c r="A17" s="297"/>
      <c r="B17" s="305"/>
      <c r="C17" s="306"/>
      <c r="D17" s="306"/>
      <c r="E17" s="307"/>
      <c r="F17" s="268"/>
    </row>
    <row r="18" spans="1:8" ht="19.2" customHeight="1" x14ac:dyDescent="0.3">
      <c r="A18" s="297"/>
      <c r="B18" s="308" t="s">
        <v>207</v>
      </c>
      <c r="C18" s="352" t="s">
        <v>167</v>
      </c>
      <c r="D18" s="353"/>
      <c r="E18" s="354"/>
      <c r="F18" s="309">
        <f>'1 - Value Gap'!H26+'2 - Value Gap'!H26+'3 - Value Gap'!H26+'4 - Value Gap'!H26</f>
        <v>0</v>
      </c>
      <c r="G18" s="310" t="s">
        <v>173</v>
      </c>
      <c r="H18" s="311"/>
    </row>
    <row r="19" spans="1:8" ht="16.5" customHeight="1" x14ac:dyDescent="0.3">
      <c r="A19" s="297"/>
      <c r="B19" s="312"/>
      <c r="C19" s="353" t="s">
        <v>172</v>
      </c>
      <c r="D19" s="353"/>
      <c r="E19" s="354"/>
      <c r="F19" s="313">
        <f>'1 - Aff Gap'!F32+'2 - Aff Gap'!F32+'3 - Aff Gap'!F32+'4 - Aff Gap'!F32</f>
        <v>0</v>
      </c>
      <c r="G19" s="314"/>
      <c r="H19" s="311"/>
    </row>
    <row r="20" spans="1:8" ht="16.5" customHeight="1" x14ac:dyDescent="0.3">
      <c r="A20" s="297"/>
      <c r="B20" s="315"/>
      <c r="C20" s="353" t="s">
        <v>175</v>
      </c>
      <c r="D20" s="353"/>
      <c r="E20" s="354"/>
      <c r="F20" s="313">
        <f>'1 - Aff Gap'!F37+'2 - Aff Gap'!F37+'3 - Aff Gap'!F37+'4 - Aff Gap'!F37</f>
        <v>0</v>
      </c>
    </row>
    <row r="21" spans="1:8" ht="16.5" customHeight="1" x14ac:dyDescent="0.3">
      <c r="A21" s="297"/>
      <c r="B21" s="315"/>
      <c r="C21" s="355" t="s">
        <v>164</v>
      </c>
      <c r="D21" s="355"/>
      <c r="E21" s="356"/>
      <c r="F21" s="266">
        <v>0</v>
      </c>
      <c r="G21" s="316" t="s">
        <v>181</v>
      </c>
    </row>
    <row r="22" spans="1:8" ht="16.2" customHeight="1" thickBot="1" x14ac:dyDescent="0.35">
      <c r="A22" s="297"/>
      <c r="B22" s="315"/>
      <c r="C22" s="353" t="s">
        <v>187</v>
      </c>
      <c r="D22" s="353"/>
      <c r="E22" s="354"/>
      <c r="F22" s="317">
        <f>('1 - Value Gap'!H14*'1 - Value Gap'!H25)+('2 - Value Gap'!H14*'2 - Value Gap'!H25)+('3 - Value Gap'!H14*'3 - Value Gap'!H25)+('4 - Value Gap'!H14*'4 - Value Gap'!H25)</f>
        <v>0</v>
      </c>
      <c r="G22" s="316"/>
    </row>
    <row r="23" spans="1:8" ht="25.8" customHeight="1" thickBot="1" x14ac:dyDescent="0.35">
      <c r="A23" s="318"/>
      <c r="B23" s="319"/>
      <c r="C23" s="350" t="s">
        <v>177</v>
      </c>
      <c r="D23" s="350"/>
      <c r="E23" s="351"/>
      <c r="F23" s="267">
        <f>SUM(F18:F22)</f>
        <v>0</v>
      </c>
    </row>
    <row r="24" spans="1:8" ht="16.8" customHeight="1" x14ac:dyDescent="0.3">
      <c r="A24" s="297"/>
      <c r="B24" s="359" t="s">
        <v>182</v>
      </c>
      <c r="C24" s="360"/>
      <c r="D24" s="360"/>
      <c r="E24" s="361"/>
      <c r="F24" s="320">
        <f>'1 - Value Gap'!H25+'2 - Value Gap'!H25+'3 - Value Gap'!H25+'4 - Value Gap'!H25</f>
        <v>0</v>
      </c>
    </row>
    <row r="25" spans="1:8" ht="16.8" customHeight="1" thickBot="1" x14ac:dyDescent="0.35">
      <c r="A25" s="297"/>
      <c r="B25" s="359" t="s">
        <v>183</v>
      </c>
      <c r="C25" s="360"/>
      <c r="D25" s="360"/>
      <c r="E25" s="361"/>
      <c r="F25" s="321">
        <f>'1 - Aff Gap'!F31+'2 - Aff Gap'!F31+'3 - Aff Gap'!F31+'4 - Aff Gap'!F31</f>
        <v>0</v>
      </c>
    </row>
    <row r="26" spans="1:8" ht="12" customHeight="1" thickBot="1" x14ac:dyDescent="0.35">
      <c r="A26" s="297"/>
      <c r="B26" s="305"/>
      <c r="C26" s="305"/>
      <c r="D26" s="305"/>
      <c r="E26" s="322"/>
      <c r="F26" s="268"/>
    </row>
    <row r="27" spans="1:8" ht="31.2" customHeight="1" thickBot="1" x14ac:dyDescent="0.35">
      <c r="A27" s="365" t="s">
        <v>166</v>
      </c>
      <c r="B27" s="366"/>
      <c r="C27" s="366"/>
      <c r="D27" s="366"/>
      <c r="E27" s="366"/>
      <c r="F27" s="367"/>
    </row>
    <row r="28" spans="1:8" ht="19.2" customHeight="1" thickBot="1" x14ac:dyDescent="0.35">
      <c r="A28" s="297"/>
      <c r="B28" s="308" t="s">
        <v>189</v>
      </c>
      <c r="C28" s="357" t="s">
        <v>165</v>
      </c>
      <c r="D28" s="357"/>
      <c r="E28" s="358"/>
      <c r="F28" s="309">
        <f>('1 - Aff Gap'!F20*'1 - Aff Gap'!F31)+('2 - Aff Gap'!F20*'2 - Aff Gap'!F31)+('3 - Aff Gap'!F20*'3 - Aff Gap'!F31)+('4 - Aff Gap'!F20*'4 - Aff Gap'!F31)</f>
        <v>0</v>
      </c>
    </row>
    <row r="29" spans="1:8" ht="25.2" customHeight="1" thickBot="1" x14ac:dyDescent="0.35">
      <c r="A29" s="297"/>
      <c r="B29" s="323"/>
      <c r="C29" s="350" t="s">
        <v>174</v>
      </c>
      <c r="D29" s="350"/>
      <c r="E29" s="351"/>
      <c r="F29" s="267">
        <f>SUM(F28)</f>
        <v>0</v>
      </c>
    </row>
    <row r="30" spans="1:8" ht="16.8" customHeight="1" x14ac:dyDescent="0.3">
      <c r="A30" s="297"/>
      <c r="B30" s="359" t="s">
        <v>184</v>
      </c>
      <c r="C30" s="360"/>
      <c r="D30" s="360"/>
      <c r="E30" s="361"/>
      <c r="F30" s="324">
        <f>(IF('1 - Aff Gap'!F20&gt;0,'1 - Aff Gap'!F31,0)+IF('2 - Aff Gap'!F20&gt;0,'2 - Aff Gap'!F31,0)+IF('3 - Aff Gap'!F20&gt;0,'3 - Aff Gap'!F31,0)+IF('4 - Aff Gap'!F20&gt;0,'4 - Aff Gap'!F31,0))</f>
        <v>0</v>
      </c>
    </row>
    <row r="31" spans="1:8" ht="10.5" customHeight="1" thickBot="1" x14ac:dyDescent="0.35">
      <c r="A31" s="297"/>
      <c r="B31" s="325"/>
      <c r="C31" s="325"/>
      <c r="D31" s="325"/>
      <c r="E31" s="325"/>
      <c r="F31" s="326"/>
    </row>
    <row r="32" spans="1:8" ht="31.2" customHeight="1" thickBot="1" x14ac:dyDescent="0.35">
      <c r="A32" s="362" t="s">
        <v>211</v>
      </c>
      <c r="B32" s="363"/>
      <c r="C32" s="363"/>
      <c r="D32" s="363"/>
      <c r="E32" s="364"/>
      <c r="F32" s="327">
        <f>F23+F29</f>
        <v>0</v>
      </c>
    </row>
    <row r="33" spans="1:6" ht="15.6" x14ac:dyDescent="0.3">
      <c r="A33" s="328"/>
      <c r="B33" s="329"/>
      <c r="C33" s="329"/>
      <c r="D33" s="329"/>
      <c r="E33" s="329"/>
      <c r="F33" s="330"/>
    </row>
    <row r="35" spans="1:6" hidden="1" x14ac:dyDescent="0.3">
      <c r="E35" s="288" t="s">
        <v>15</v>
      </c>
    </row>
    <row r="36" spans="1:6" hidden="1" x14ac:dyDescent="0.3">
      <c r="E36" s="288" t="s">
        <v>23</v>
      </c>
    </row>
    <row r="37" spans="1:6" hidden="1" x14ac:dyDescent="0.3">
      <c r="E37" s="288" t="s">
        <v>24</v>
      </c>
    </row>
  </sheetData>
  <sheetProtection algorithmName="SHA-512" hashValue="XiFDesvAp+eMqS713Bc7NrvDUTRkp3nyE5R7FOT5f951IERG2agXHIciPlfNt7zg1khGYUvJSub1sRZnNZXSzA==" saltValue="MEA8k2bEbBCV8cTfk0bXwg==" spinCount="100000" sheet="1" objects="1" scenarios="1" selectLockedCells="1" sort="0"/>
  <mergeCells count="20">
    <mergeCell ref="A1:F1"/>
    <mergeCell ref="B7:B8"/>
    <mergeCell ref="C15:E15"/>
    <mergeCell ref="C13:F13"/>
    <mergeCell ref="C10:F10"/>
    <mergeCell ref="C11:F11"/>
    <mergeCell ref="A2:F5"/>
    <mergeCell ref="C28:E28"/>
    <mergeCell ref="C29:E29"/>
    <mergeCell ref="B30:E30"/>
    <mergeCell ref="A32:E32"/>
    <mergeCell ref="B24:E24"/>
    <mergeCell ref="B25:E25"/>
    <mergeCell ref="A27:F27"/>
    <mergeCell ref="C23:E23"/>
    <mergeCell ref="C18:E18"/>
    <mergeCell ref="C19:E19"/>
    <mergeCell ref="C20:E20"/>
    <mergeCell ref="C21:E21"/>
    <mergeCell ref="C22:E22"/>
  </mergeCells>
  <dataValidations count="1">
    <dataValidation type="list" allowBlank="1" showInputMessage="1" showErrorMessage="1" sqref="C13:F13" xr:uid="{856D1D84-0F8A-4DCC-A2F6-6C45326195E1}">
      <formula1>$E$35:$E$37</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from>
                    <xdr:col>3</xdr:col>
                    <xdr:colOff>76200</xdr:colOff>
                    <xdr:row>5</xdr:row>
                    <xdr:rowOff>114300</xdr:rowOff>
                  </from>
                  <to>
                    <xdr:col>3</xdr:col>
                    <xdr:colOff>335280</xdr:colOff>
                    <xdr:row>7</xdr:row>
                    <xdr:rowOff>22860</xdr:rowOff>
                  </to>
                </anchor>
              </controlPr>
            </control>
          </mc:Choice>
        </mc:AlternateContent>
        <mc:AlternateContent xmlns:mc="http://schemas.openxmlformats.org/markup-compatibility/2006">
          <mc:Choice Requires="x14">
            <control shapeId="37892" r:id="rId5" name="Check Box 4">
              <controlPr defaultSize="0" autoFill="0" autoLine="0" autoPict="0">
                <anchor moveWithCells="1">
                  <from>
                    <xdr:col>3</xdr:col>
                    <xdr:colOff>76200</xdr:colOff>
                    <xdr:row>6</xdr:row>
                    <xdr:rowOff>289560</xdr:rowOff>
                  </from>
                  <to>
                    <xdr:col>3</xdr:col>
                    <xdr:colOff>342900</xdr:colOff>
                    <xdr:row>8</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58739-E91E-4E18-AB35-EA33985B1826}">
  <sheetPr>
    <tabColor theme="7" tint="0.39997558519241921"/>
    <pageSetUpPr fitToPage="1"/>
  </sheetPr>
  <dimension ref="A1:J36"/>
  <sheetViews>
    <sheetView showGridLines="0" zoomScaleNormal="100" workbookViewId="0">
      <selection activeCell="B21" sqref="B21:G21"/>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18" x14ac:dyDescent="0.35">
      <c r="A1" s="478" t="s">
        <v>207</v>
      </c>
      <c r="B1" s="479"/>
      <c r="C1" s="479"/>
      <c r="D1" s="479"/>
      <c r="E1" s="479"/>
      <c r="F1" s="479"/>
      <c r="G1" s="479"/>
      <c r="H1" s="480"/>
    </row>
    <row r="2" spans="1:10" ht="23.4" customHeight="1" thickBot="1" x14ac:dyDescent="0.35">
      <c r="A2" s="481" t="s">
        <v>21</v>
      </c>
      <c r="B2" s="482"/>
      <c r="C2" s="482"/>
      <c r="D2" s="482"/>
      <c r="E2" s="482"/>
      <c r="F2" s="482"/>
      <c r="G2" s="482"/>
      <c r="H2" s="483"/>
    </row>
    <row r="3" spans="1:10" ht="52.8" customHeight="1" thickBot="1" x14ac:dyDescent="0.35">
      <c r="A3" s="488" t="s">
        <v>186</v>
      </c>
      <c r="B3" s="489"/>
      <c r="C3" s="489"/>
      <c r="D3" s="489"/>
      <c r="E3" s="489"/>
      <c r="F3" s="489"/>
      <c r="G3" s="489"/>
      <c r="H3" s="490"/>
    </row>
    <row r="4" spans="1:10" ht="15" thickBot="1" x14ac:dyDescent="0.35">
      <c r="A4" s="484" t="s">
        <v>5</v>
      </c>
      <c r="B4" s="485"/>
      <c r="C4" s="485"/>
      <c r="D4" s="485"/>
      <c r="E4" s="485"/>
      <c r="F4" s="485"/>
      <c r="G4" s="485"/>
      <c r="H4" s="45"/>
      <c r="I4" s="4"/>
    </row>
    <row r="5" spans="1:10" ht="15" thickBot="1" x14ac:dyDescent="0.35">
      <c r="A5" s="486" t="s">
        <v>51</v>
      </c>
      <c r="B5" s="487"/>
      <c r="C5" s="487"/>
      <c r="D5" s="487"/>
      <c r="E5" s="487"/>
      <c r="F5" s="487"/>
      <c r="G5" s="487"/>
      <c r="H5" s="48">
        <f>'2 - Project Info'!G42</f>
        <v>0</v>
      </c>
      <c r="I5" s="4"/>
    </row>
    <row r="6" spans="1:10" ht="15" thickBot="1" x14ac:dyDescent="0.35">
      <c r="A6" s="476" t="s">
        <v>132</v>
      </c>
      <c r="B6" s="477"/>
      <c r="C6" s="477"/>
      <c r="D6" s="477"/>
      <c r="E6" s="477"/>
      <c r="F6" s="477"/>
      <c r="G6" s="477"/>
      <c r="H6" s="48">
        <f>'2 - Project Info'!G45</f>
        <v>0</v>
      </c>
      <c r="I6" s="4"/>
    </row>
    <row r="7" spans="1:10" ht="15" thickBot="1" x14ac:dyDescent="0.35">
      <c r="A7" s="468" t="s">
        <v>50</v>
      </c>
      <c r="B7" s="469"/>
      <c r="C7" s="469"/>
      <c r="D7" s="469"/>
      <c r="E7" s="469"/>
      <c r="F7" s="469"/>
      <c r="G7" s="469"/>
      <c r="H7" s="48">
        <f>H5-H6</f>
        <v>0</v>
      </c>
      <c r="I7" s="36"/>
      <c r="J7" s="37"/>
    </row>
    <row r="8" spans="1:10" ht="15" thickBot="1" x14ac:dyDescent="0.35">
      <c r="A8" s="269"/>
      <c r="B8" s="71"/>
      <c r="C8" s="71"/>
      <c r="D8" s="71"/>
      <c r="E8" s="71"/>
      <c r="F8" s="71"/>
      <c r="G8" s="71"/>
      <c r="H8" s="270"/>
      <c r="I8" s="36"/>
      <c r="J8" s="37"/>
    </row>
    <row r="9" spans="1:10" ht="15" thickBot="1" x14ac:dyDescent="0.35">
      <c r="A9" s="343" t="s">
        <v>193</v>
      </c>
      <c r="B9" s="344"/>
      <c r="C9" s="344"/>
      <c r="D9" s="344"/>
      <c r="E9" s="344"/>
      <c r="F9" s="344"/>
      <c r="G9" s="345"/>
      <c r="H9" s="48">
        <f>'2 - Project Info'!G27+'2 - Project Info'!G29</f>
        <v>0</v>
      </c>
      <c r="I9" s="238"/>
      <c r="J9" s="37"/>
    </row>
    <row r="10" spans="1:10" ht="14.4" x14ac:dyDescent="0.3">
      <c r="A10" s="33"/>
      <c r="B10" s="32"/>
      <c r="C10" s="32"/>
      <c r="D10" s="32"/>
      <c r="E10" s="32"/>
      <c r="F10" s="32"/>
      <c r="G10" s="32"/>
      <c r="H10" s="34"/>
      <c r="I10" s="4"/>
    </row>
    <row r="11" spans="1:10" ht="14.4" x14ac:dyDescent="0.3">
      <c r="A11" s="67" t="s">
        <v>152</v>
      </c>
      <c r="B11" s="32"/>
      <c r="C11" s="32"/>
      <c r="D11" s="32"/>
      <c r="E11" s="32"/>
      <c r="F11" s="32"/>
      <c r="G11" s="32"/>
      <c r="H11" s="61"/>
      <c r="I11" s="4"/>
    </row>
    <row r="12" spans="1:10" ht="15" thickBot="1" x14ac:dyDescent="0.35">
      <c r="A12" s="62" t="s">
        <v>111</v>
      </c>
      <c r="B12" s="63"/>
      <c r="C12" s="63"/>
      <c r="D12" s="63"/>
      <c r="E12" s="63"/>
      <c r="F12" s="63"/>
      <c r="G12" s="63"/>
      <c r="H12" s="39"/>
      <c r="I12" s="4"/>
    </row>
    <row r="13" spans="1:10" ht="15.75" customHeight="1" x14ac:dyDescent="0.3">
      <c r="A13" s="68" t="s">
        <v>190</v>
      </c>
      <c r="B13" s="40"/>
      <c r="C13" s="40"/>
      <c r="D13" s="40"/>
      <c r="E13" s="40"/>
      <c r="F13" s="40"/>
      <c r="G13" s="40"/>
      <c r="H13" s="271">
        <v>0</v>
      </c>
      <c r="I13" s="4"/>
    </row>
    <row r="14" spans="1:10" ht="15.75" customHeight="1" x14ac:dyDescent="0.3">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8" t="s">
        <v>99</v>
      </c>
      <c r="B15" s="474" t="s">
        <v>100</v>
      </c>
      <c r="C15" s="475"/>
      <c r="D15" s="475"/>
      <c r="E15" s="475"/>
      <c r="F15" s="475"/>
      <c r="G15" s="475"/>
      <c r="H15" s="129">
        <v>0</v>
      </c>
      <c r="I15" s="57"/>
    </row>
    <row r="16" spans="1:10" ht="15.75" customHeight="1" x14ac:dyDescent="0.3">
      <c r="A16" s="98" t="s">
        <v>99</v>
      </c>
      <c r="B16" s="474" t="s">
        <v>100</v>
      </c>
      <c r="C16" s="475"/>
      <c r="D16" s="475"/>
      <c r="E16" s="475"/>
      <c r="F16" s="475"/>
      <c r="G16" s="475"/>
      <c r="H16" s="129">
        <v>0</v>
      </c>
      <c r="I16" s="57"/>
    </row>
    <row r="17" spans="1:10" ht="15.75" customHeight="1" x14ac:dyDescent="0.3">
      <c r="A17" s="98" t="s">
        <v>99</v>
      </c>
      <c r="B17" s="474" t="s">
        <v>100</v>
      </c>
      <c r="C17" s="475"/>
      <c r="D17" s="475"/>
      <c r="E17" s="475"/>
      <c r="F17" s="475"/>
      <c r="G17" s="475"/>
      <c r="H17" s="129">
        <v>0</v>
      </c>
      <c r="I17" s="57"/>
    </row>
    <row r="18" spans="1:10" ht="15.75" customHeight="1" x14ac:dyDescent="0.3">
      <c r="A18" s="98" t="s">
        <v>99</v>
      </c>
      <c r="B18" s="474" t="s">
        <v>100</v>
      </c>
      <c r="C18" s="475"/>
      <c r="D18" s="475"/>
      <c r="E18" s="475"/>
      <c r="F18" s="475"/>
      <c r="G18" s="475"/>
      <c r="H18" s="129">
        <v>0</v>
      </c>
      <c r="I18" s="57"/>
    </row>
    <row r="19" spans="1:10" ht="15.75" customHeight="1" x14ac:dyDescent="0.3">
      <c r="A19" s="98" t="s">
        <v>99</v>
      </c>
      <c r="B19" s="474" t="s">
        <v>100</v>
      </c>
      <c r="C19" s="475"/>
      <c r="D19" s="475"/>
      <c r="E19" s="475"/>
      <c r="F19" s="475"/>
      <c r="G19" s="475"/>
      <c r="H19" s="129">
        <v>0</v>
      </c>
      <c r="I19" s="57"/>
    </row>
    <row r="20" spans="1:10" ht="15.75" customHeight="1" x14ac:dyDescent="0.3">
      <c r="A20" s="98" t="s">
        <v>99</v>
      </c>
      <c r="B20" s="474" t="s">
        <v>100</v>
      </c>
      <c r="C20" s="475"/>
      <c r="D20" s="475"/>
      <c r="E20" s="475"/>
      <c r="F20" s="475"/>
      <c r="G20" s="475"/>
      <c r="H20" s="129">
        <v>0</v>
      </c>
      <c r="I20" s="57"/>
    </row>
    <row r="21" spans="1:10" ht="15.75" customHeight="1" x14ac:dyDescent="0.3">
      <c r="A21" s="98" t="s">
        <v>99</v>
      </c>
      <c r="B21" s="474" t="s">
        <v>100</v>
      </c>
      <c r="C21" s="475"/>
      <c r="D21" s="475"/>
      <c r="E21" s="475"/>
      <c r="F21" s="475"/>
      <c r="G21" s="475"/>
      <c r="H21" s="129">
        <v>0</v>
      </c>
      <c r="I21" s="57"/>
    </row>
    <row r="22" spans="1:10" ht="15.75" customHeight="1" thickBot="1" x14ac:dyDescent="0.35">
      <c r="A22" s="98" t="s">
        <v>99</v>
      </c>
      <c r="B22" s="474" t="s">
        <v>100</v>
      </c>
      <c r="C22" s="475"/>
      <c r="D22" s="475"/>
      <c r="E22" s="475"/>
      <c r="F22" s="475"/>
      <c r="G22" s="475"/>
      <c r="H22" s="129">
        <v>0</v>
      </c>
      <c r="I22" s="57"/>
    </row>
    <row r="23" spans="1:10" ht="17.399999999999999" customHeight="1" thickBot="1" x14ac:dyDescent="0.35">
      <c r="A23" s="470" t="s">
        <v>58</v>
      </c>
      <c r="B23" s="471"/>
      <c r="C23" s="471"/>
      <c r="D23" s="471"/>
      <c r="E23" s="471"/>
      <c r="F23" s="471"/>
      <c r="G23" s="471"/>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472" t="s">
        <v>205</v>
      </c>
      <c r="B25" s="473"/>
      <c r="C25" s="473"/>
      <c r="D25" s="473"/>
      <c r="E25" s="473"/>
      <c r="F25" s="473"/>
      <c r="G25" s="473"/>
      <c r="H25" s="83"/>
      <c r="I25" s="73" t="str">
        <f>IF(H25=0,"Be sure to enter a number here","")</f>
        <v>Be sure to enter a number here</v>
      </c>
    </row>
    <row r="26" spans="1:10" ht="36" customHeight="1" thickBot="1" x14ac:dyDescent="0.35">
      <c r="A26" s="463" t="s">
        <v>170</v>
      </c>
      <c r="B26" s="464"/>
      <c r="C26" s="464"/>
      <c r="D26" s="464"/>
      <c r="E26" s="464"/>
      <c r="F26" s="464"/>
      <c r="G26" s="464"/>
      <c r="H26" s="74">
        <f>(H13)*H25</f>
        <v>0</v>
      </c>
      <c r="I26" s="38"/>
      <c r="J26" s="37"/>
    </row>
    <row r="27" spans="1:10" ht="14.4" thickBot="1" x14ac:dyDescent="0.35">
      <c r="A27" s="41"/>
      <c r="B27" s="42"/>
      <c r="C27" s="42"/>
      <c r="D27" s="42"/>
      <c r="E27" s="42"/>
      <c r="F27" s="42"/>
      <c r="G27" s="42"/>
      <c r="H27" s="37"/>
    </row>
    <row r="28" spans="1:10" s="106" customFormat="1" ht="34.799999999999997" customHeight="1" thickBot="1" x14ac:dyDescent="0.35">
      <c r="A28" s="465"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66"/>
      <c r="C28" s="466"/>
      <c r="D28" s="466"/>
      <c r="E28" s="466"/>
      <c r="F28" s="466"/>
      <c r="G28" s="466"/>
      <c r="H28" s="467"/>
    </row>
    <row r="29" spans="1:10" ht="84" customHeight="1" thickBot="1" x14ac:dyDescent="0.35">
      <c r="A29" s="436"/>
      <c r="B29" s="437"/>
      <c r="C29" s="437"/>
      <c r="D29" s="437"/>
      <c r="E29" s="437"/>
      <c r="F29" s="437"/>
      <c r="G29" s="437"/>
      <c r="H29" s="438"/>
    </row>
    <row r="32" spans="1:10" hidden="1" x14ac:dyDescent="0.3">
      <c r="B32" s="35" t="s">
        <v>99</v>
      </c>
    </row>
    <row r="33" spans="2:2" hidden="1" x14ac:dyDescent="0.3">
      <c r="B33" s="35" t="s">
        <v>79</v>
      </c>
    </row>
    <row r="34" spans="2:2" hidden="1" x14ac:dyDescent="0.3">
      <c r="B34" s="35" t="s">
        <v>81</v>
      </c>
    </row>
    <row r="35" spans="2:2" hidden="1" x14ac:dyDescent="0.3">
      <c r="B35" s="4" t="s">
        <v>143</v>
      </c>
    </row>
    <row r="36" spans="2:2" hidden="1" x14ac:dyDescent="0.3"/>
  </sheetData>
  <sheetProtection algorithmName="SHA-512" hashValue="Jz2W2eZYoJukpEMqMYB7zTLzs0lbJjilB2U9l3bmMj4lP6njUEz2GhjVHO+ZtWzsPuGzslGDjpvRty/0Xqbjxw==" saltValue="72oTCUJ94fnkMyvnauCLgQ=="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1" priority="1" stopIfTrue="1">
      <formula>$H$23&lt;&gt;$H$7</formula>
    </cfRule>
  </conditionalFormatting>
  <dataValidations count="4">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8D56F4F8-FF37-4BF1-A54A-73C6B20EC786}">
      <formula1>$B$32:$B$35</formula1>
    </dataValidation>
    <dataValidation errorStyle="warning" allowBlank="1" showInputMessage="1" showErrorMessage="1" errorTitle="Sources do not equal Gap" error="Explain in Line 24, below." sqref="H23" xr:uid="{F0E9545F-FC44-4D6E-BECA-D113F000F9FC}"/>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B7657381-5C76-445B-A662-A9A276D0DC60}">
      <formula1>H9</formula1>
    </dataValidation>
    <dataValidation type="whole" errorStyle="information" operator="equal" allowBlank="1" showInputMessage="1" errorTitle="Sources not equal to need" error="Check Value Gap Sources in Line I13-I18, or explain in Line 27." sqref="H13" xr:uid="{EAFEF21B-103B-49F4-A116-718F277BA2B7}">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79675870-7E83-4CEF-8ADF-7881394C9062}">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52F8F3A7-7FD6-4260-A824-E6DCCA526BC2}">
          <x14:formula1>
            <xm:f>'1 - Project Info'!#REF!</xm:f>
          </x14:formula1>
          <xm:sqref>H25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46FF-3FD8-4E1B-B37F-73A9F23B7358}">
  <sheetPr>
    <tabColor theme="7" tint="0.39997558519241921"/>
  </sheetPr>
  <dimension ref="A1:K46"/>
  <sheetViews>
    <sheetView zoomScaleNormal="100" workbookViewId="0">
      <selection activeCell="C6" sqref="C6"/>
    </sheetView>
  </sheetViews>
  <sheetFormatPr defaultColWidth="9.109375" defaultRowHeight="13.8" x14ac:dyDescent="0.3"/>
  <cols>
    <col min="1" max="1" width="19.88671875" style="235" customWidth="1"/>
    <col min="2" max="2" width="9.109375" style="235" customWidth="1"/>
    <col min="3" max="3" width="26.21875" style="235" customWidth="1"/>
    <col min="4" max="4" width="14.44140625" style="235" customWidth="1"/>
    <col min="5" max="5" width="18.77734375" style="235" customWidth="1"/>
    <col min="6" max="6" width="21.109375" style="235" customWidth="1"/>
    <col min="7" max="7" width="8.21875" style="235" customWidth="1"/>
    <col min="8" max="8" width="9.44140625" style="235" customWidth="1"/>
    <col min="9" max="16384" width="9.109375" style="235"/>
  </cols>
  <sheetData>
    <row r="1" spans="1:8" ht="18" x14ac:dyDescent="0.3">
      <c r="A1" s="525" t="s">
        <v>207</v>
      </c>
      <c r="B1" s="526"/>
      <c r="C1" s="526"/>
      <c r="D1" s="526"/>
      <c r="E1" s="526"/>
      <c r="F1" s="527"/>
    </row>
    <row r="2" spans="1:8" ht="19.8" customHeight="1" thickBot="1" x14ac:dyDescent="0.35">
      <c r="A2" s="540" t="s">
        <v>130</v>
      </c>
      <c r="B2" s="541"/>
      <c r="C2" s="541"/>
      <c r="D2" s="541"/>
      <c r="E2" s="541"/>
      <c r="F2" s="542"/>
    </row>
    <row r="3" spans="1:8" ht="124.2" customHeight="1" thickBot="1" x14ac:dyDescent="0.35">
      <c r="A3" s="543" t="s">
        <v>206</v>
      </c>
      <c r="B3" s="544"/>
      <c r="C3" s="544"/>
      <c r="D3" s="544"/>
      <c r="E3" s="544"/>
      <c r="F3" s="545"/>
    </row>
    <row r="4" spans="1:8" s="236" customFormat="1" ht="15" thickBot="1" x14ac:dyDescent="0.35">
      <c r="A4" s="245"/>
      <c r="B4" s="245"/>
      <c r="C4" s="246"/>
    </row>
    <row r="5" spans="1:8" s="237" customFormat="1" ht="18" customHeight="1" thickBot="1" x14ac:dyDescent="0.35">
      <c r="A5" s="494" t="s">
        <v>120</v>
      </c>
      <c r="B5" s="495"/>
      <c r="C5" s="496"/>
      <c r="D5" s="275"/>
      <c r="E5" s="250"/>
      <c r="F5" s="250"/>
    </row>
    <row r="6" spans="1:8" ht="20.399999999999999" customHeight="1" thickBot="1" x14ac:dyDescent="0.35">
      <c r="A6" s="546" t="s">
        <v>194</v>
      </c>
      <c r="B6" s="547"/>
      <c r="C6" s="113"/>
      <c r="D6" s="249"/>
      <c r="E6" s="249"/>
      <c r="F6" s="238"/>
    </row>
    <row r="7" spans="1:8" s="238" customFormat="1" ht="20.399999999999999" customHeight="1" thickBot="1" x14ac:dyDescent="0.35">
      <c r="A7" s="247"/>
      <c r="B7" s="248"/>
      <c r="C7" s="249"/>
      <c r="D7" s="249"/>
      <c r="E7" s="249"/>
    </row>
    <row r="8" spans="1:8" s="239" customFormat="1" ht="18" customHeight="1" thickBot="1" x14ac:dyDescent="0.35">
      <c r="A8" s="497" t="s">
        <v>153</v>
      </c>
      <c r="B8" s="498"/>
      <c r="C8" s="498"/>
      <c r="D8" s="498"/>
      <c r="E8" s="498"/>
      <c r="F8" s="499"/>
    </row>
    <row r="9" spans="1:8" ht="15.45" customHeight="1" x14ac:dyDescent="0.3">
      <c r="A9" s="531" t="s">
        <v>132</v>
      </c>
      <c r="B9" s="532"/>
      <c r="C9" s="532"/>
      <c r="D9" s="532"/>
      <c r="E9" s="533"/>
      <c r="F9" s="347">
        <f>'2 - Project Info'!G45</f>
        <v>0</v>
      </c>
      <c r="G9" s="240"/>
    </row>
    <row r="10" spans="1:8" ht="15.45" customHeight="1" x14ac:dyDescent="0.3">
      <c r="A10" s="534" t="s">
        <v>86</v>
      </c>
      <c r="B10" s="535"/>
      <c r="C10" s="535"/>
      <c r="D10" s="535"/>
      <c r="E10" s="536"/>
      <c r="F10" s="133">
        <v>0</v>
      </c>
    </row>
    <row r="11" spans="1:8" ht="15.45" customHeight="1" x14ac:dyDescent="0.3">
      <c r="A11" s="537" t="s">
        <v>105</v>
      </c>
      <c r="B11" s="538"/>
      <c r="C11" s="538"/>
      <c r="D11" s="538"/>
      <c r="E11" s="539"/>
      <c r="F11" s="115">
        <f>SUM(F9:F10)</f>
        <v>0</v>
      </c>
    </row>
    <row r="12" spans="1:8" ht="15.45" customHeight="1" thickBot="1" x14ac:dyDescent="0.35">
      <c r="A12" s="500" t="s">
        <v>106</v>
      </c>
      <c r="B12" s="501"/>
      <c r="C12" s="501"/>
      <c r="D12" s="501"/>
      <c r="E12" s="502"/>
      <c r="F12" s="116">
        <f>F11-F16</f>
        <v>0</v>
      </c>
      <c r="G12" s="238"/>
      <c r="H12" s="238"/>
    </row>
    <row r="13" spans="1:8" ht="15" thickBot="1" x14ac:dyDescent="0.35">
      <c r="A13" s="259"/>
      <c r="B13" s="260"/>
      <c r="C13" s="260"/>
      <c r="D13" s="260"/>
      <c r="E13" s="260"/>
      <c r="F13" s="34"/>
    </row>
    <row r="14" spans="1:8" ht="18" customHeight="1" thickBot="1" x14ac:dyDescent="0.35">
      <c r="A14" s="497" t="s">
        <v>154</v>
      </c>
      <c r="B14" s="498"/>
      <c r="C14" s="498"/>
      <c r="D14" s="498"/>
      <c r="E14" s="498"/>
      <c r="F14" s="499"/>
    </row>
    <row r="15" spans="1:8" ht="45" customHeight="1" thickBot="1" x14ac:dyDescent="0.35">
      <c r="A15" s="528" t="s">
        <v>155</v>
      </c>
      <c r="B15" s="529"/>
      <c r="C15" s="529"/>
      <c r="D15" s="529"/>
      <c r="E15" s="529"/>
      <c r="F15" s="530"/>
    </row>
    <row r="16" spans="1:8" ht="14.4" x14ac:dyDescent="0.3">
      <c r="A16" s="251" t="s">
        <v>83</v>
      </c>
      <c r="B16" s="252"/>
      <c r="C16" s="253"/>
      <c r="D16" s="254"/>
      <c r="E16" s="254"/>
      <c r="F16" s="139">
        <v>0</v>
      </c>
    </row>
    <row r="17" spans="1:8" ht="14.4" customHeight="1" x14ac:dyDescent="0.3">
      <c r="A17" s="251" t="s">
        <v>101</v>
      </c>
      <c r="B17" s="252"/>
      <c r="C17" s="253"/>
      <c r="D17" s="254"/>
      <c r="E17" s="254"/>
      <c r="F17" s="112">
        <v>0</v>
      </c>
    </row>
    <row r="18" spans="1:8" ht="14.4" customHeight="1" x14ac:dyDescent="0.3">
      <c r="A18" s="251" t="s">
        <v>87</v>
      </c>
      <c r="B18" s="252"/>
      <c r="C18" s="253"/>
      <c r="D18" s="254"/>
      <c r="E18" s="254"/>
      <c r="F18" s="112">
        <v>0</v>
      </c>
    </row>
    <row r="19" spans="1:8" ht="14.4" customHeight="1" x14ac:dyDescent="0.3">
      <c r="A19" s="255" t="s">
        <v>156</v>
      </c>
      <c r="B19" s="252"/>
      <c r="C19" s="256"/>
      <c r="D19" s="254"/>
      <c r="E19" s="254"/>
      <c r="F19" s="112">
        <v>0</v>
      </c>
    </row>
    <row r="20" spans="1:8" ht="14.4" customHeight="1" x14ac:dyDescent="0.3">
      <c r="A20" s="491" t="s">
        <v>103</v>
      </c>
      <c r="B20" s="492"/>
      <c r="C20" s="492"/>
      <c r="D20" s="493"/>
      <c r="E20" s="257"/>
      <c r="F20" s="112">
        <v>0</v>
      </c>
      <c r="G20" s="241" t="s">
        <v>131</v>
      </c>
    </row>
    <row r="21" spans="1:8" ht="14.4" customHeight="1" x14ac:dyDescent="0.3">
      <c r="A21" s="508" t="s">
        <v>104</v>
      </c>
      <c r="B21" s="509"/>
      <c r="C21" s="509"/>
      <c r="D21" s="509"/>
      <c r="E21" s="258"/>
      <c r="F21" s="112">
        <v>0</v>
      </c>
      <c r="G21" s="348" t="s">
        <v>26</v>
      </c>
    </row>
    <row r="22" spans="1:8" ht="15.75" customHeight="1" x14ac:dyDescent="0.3">
      <c r="A22" s="98" t="s">
        <v>99</v>
      </c>
      <c r="B22" s="474" t="s">
        <v>100</v>
      </c>
      <c r="C22" s="475"/>
      <c r="D22" s="475"/>
      <c r="E22" s="557"/>
      <c r="F22" s="112">
        <v>0</v>
      </c>
      <c r="G22" s="242"/>
    </row>
    <row r="23" spans="1:8" ht="15.75" customHeight="1" x14ac:dyDescent="0.3">
      <c r="A23" s="98" t="s">
        <v>99</v>
      </c>
      <c r="B23" s="474" t="s">
        <v>100</v>
      </c>
      <c r="C23" s="475"/>
      <c r="D23" s="475"/>
      <c r="E23" s="557"/>
      <c r="F23" s="112">
        <v>0</v>
      </c>
      <c r="G23" s="242"/>
    </row>
    <row r="24" spans="1:8" ht="15.75" customHeight="1" x14ac:dyDescent="0.3">
      <c r="A24" s="98" t="s">
        <v>99</v>
      </c>
      <c r="B24" s="474" t="s">
        <v>100</v>
      </c>
      <c r="C24" s="475"/>
      <c r="D24" s="475"/>
      <c r="E24" s="557"/>
      <c r="F24" s="112">
        <v>0</v>
      </c>
      <c r="G24" s="242"/>
    </row>
    <row r="25" spans="1:8" ht="15.75" customHeight="1" x14ac:dyDescent="0.3">
      <c r="A25" s="98" t="s">
        <v>99</v>
      </c>
      <c r="B25" s="474" t="s">
        <v>100</v>
      </c>
      <c r="C25" s="475"/>
      <c r="D25" s="475"/>
      <c r="E25" s="557"/>
      <c r="F25" s="112">
        <v>0</v>
      </c>
      <c r="G25" s="242"/>
    </row>
    <row r="26" spans="1:8" ht="15.75" customHeight="1" x14ac:dyDescent="0.3">
      <c r="A26" s="98" t="s">
        <v>99</v>
      </c>
      <c r="B26" s="474" t="s">
        <v>100</v>
      </c>
      <c r="C26" s="475"/>
      <c r="D26" s="475"/>
      <c r="E26" s="557"/>
      <c r="F26" s="112">
        <v>0</v>
      </c>
      <c r="G26" s="242"/>
    </row>
    <row r="27" spans="1:8" ht="15.75" customHeight="1" x14ac:dyDescent="0.3">
      <c r="A27" s="98" t="s">
        <v>99</v>
      </c>
      <c r="B27" s="474" t="s">
        <v>100</v>
      </c>
      <c r="C27" s="475"/>
      <c r="D27" s="475"/>
      <c r="E27" s="557"/>
      <c r="F27" s="112">
        <v>0</v>
      </c>
      <c r="G27" s="242"/>
    </row>
    <row r="28" spans="1:8" ht="15.75" customHeight="1" x14ac:dyDescent="0.3">
      <c r="A28" s="98" t="s">
        <v>99</v>
      </c>
      <c r="B28" s="474" t="s">
        <v>100</v>
      </c>
      <c r="C28" s="475"/>
      <c r="D28" s="475"/>
      <c r="E28" s="557"/>
      <c r="F28" s="112">
        <v>0</v>
      </c>
      <c r="G28" s="242"/>
    </row>
    <row r="29" spans="1:8" ht="15.75" customHeight="1" thickBot="1" x14ac:dyDescent="0.35">
      <c r="A29" s="98" t="s">
        <v>99</v>
      </c>
      <c r="B29" s="474" t="s">
        <v>100</v>
      </c>
      <c r="C29" s="475"/>
      <c r="D29" s="475"/>
      <c r="E29" s="557"/>
      <c r="F29" s="140">
        <v>0</v>
      </c>
      <c r="G29" s="242"/>
    </row>
    <row r="30" spans="1:8" ht="18" customHeight="1" thickBot="1" x14ac:dyDescent="0.35">
      <c r="A30" s="512" t="s">
        <v>94</v>
      </c>
      <c r="B30" s="513"/>
      <c r="C30" s="513"/>
      <c r="D30" s="513"/>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06" t="s">
        <v>107</v>
      </c>
      <c r="B31" s="507"/>
      <c r="C31" s="507"/>
      <c r="D31" s="507"/>
      <c r="E31" s="261"/>
      <c r="F31" s="83"/>
      <c r="G31" s="242" t="str">
        <f>IF(F31=0,"Be sure to enter a number here","")</f>
        <v>Be sure to enter a number here</v>
      </c>
    </row>
    <row r="32" spans="1:8" ht="45" customHeight="1" thickBot="1" x14ac:dyDescent="0.35">
      <c r="A32" s="510" t="s">
        <v>157</v>
      </c>
      <c r="B32" s="511"/>
      <c r="C32" s="511"/>
      <c r="D32" s="511"/>
      <c r="E32" s="287"/>
      <c r="F32" s="74">
        <f>(F19)*F31</f>
        <v>0</v>
      </c>
      <c r="G32" s="244"/>
      <c r="H32" s="238"/>
    </row>
    <row r="33" spans="1:11" ht="15" thickBot="1" x14ac:dyDescent="0.35">
      <c r="A33" s="262"/>
      <c r="B33" s="262"/>
      <c r="C33" s="262"/>
      <c r="D33" s="262"/>
      <c r="E33" s="262"/>
      <c r="F33" s="137"/>
      <c r="G33" s="244"/>
      <c r="H33" s="238"/>
    </row>
    <row r="34" spans="1:11" ht="18" customHeight="1" thickBot="1" x14ac:dyDescent="0.35">
      <c r="A34" s="497" t="s">
        <v>158</v>
      </c>
      <c r="B34" s="498"/>
      <c r="C34" s="498"/>
      <c r="D34" s="498"/>
      <c r="E34" s="498"/>
      <c r="F34" s="499"/>
      <c r="G34" s="244"/>
      <c r="H34" s="238"/>
    </row>
    <row r="35" spans="1:11" ht="18" customHeight="1" x14ac:dyDescent="0.3">
      <c r="A35" s="516" t="s">
        <v>122</v>
      </c>
      <c r="B35" s="517"/>
      <c r="C35" s="517"/>
      <c r="D35" s="517"/>
      <c r="E35" s="518"/>
      <c r="F35" s="146">
        <v>0</v>
      </c>
      <c r="G35" s="244"/>
      <c r="H35" s="238"/>
    </row>
    <row r="36" spans="1:11" ht="18" customHeight="1" thickBot="1" x14ac:dyDescent="0.35">
      <c r="A36" s="519" t="s">
        <v>123</v>
      </c>
      <c r="B36" s="520"/>
      <c r="C36" s="520"/>
      <c r="D36" s="520"/>
      <c r="E36" s="521"/>
      <c r="F36" s="349">
        <f>F31</f>
        <v>0</v>
      </c>
      <c r="H36" s="238"/>
    </row>
    <row r="37" spans="1:11" ht="46.8" customHeight="1" thickBot="1" x14ac:dyDescent="0.35">
      <c r="A37" s="522" t="s">
        <v>129</v>
      </c>
      <c r="B37" s="523"/>
      <c r="C37" s="523"/>
      <c r="D37" s="523"/>
      <c r="E37" s="524"/>
      <c r="F37" s="145">
        <f>F35*F36</f>
        <v>0</v>
      </c>
      <c r="G37" s="514" t="s">
        <v>128</v>
      </c>
      <c r="H37" s="515"/>
      <c r="I37" s="515"/>
      <c r="J37" s="515"/>
      <c r="K37" s="515"/>
    </row>
    <row r="38" spans="1:11" ht="14.4" thickBot="1" x14ac:dyDescent="0.35">
      <c r="A38" s="263"/>
      <c r="B38" s="263"/>
      <c r="C38" s="263"/>
      <c r="D38" s="263"/>
      <c r="E38" s="264"/>
      <c r="F38" s="238"/>
    </row>
    <row r="39" spans="1:11" ht="30" customHeight="1" thickBot="1" x14ac:dyDescent="0.35">
      <c r="A39" s="503" t="s">
        <v>159</v>
      </c>
      <c r="B39" s="504"/>
      <c r="C39" s="504"/>
      <c r="D39" s="504"/>
      <c r="E39" s="504"/>
      <c r="F39" s="505"/>
    </row>
    <row r="40" spans="1:11" ht="84" customHeight="1" thickBot="1" x14ac:dyDescent="0.35">
      <c r="A40" s="413" t="s">
        <v>62</v>
      </c>
      <c r="B40" s="414"/>
      <c r="C40" s="414"/>
      <c r="D40" s="414"/>
      <c r="E40" s="414"/>
      <c r="F40" s="415"/>
    </row>
    <row r="43" spans="1:11" hidden="1" x14ac:dyDescent="0.3">
      <c r="B43" s="235" t="s">
        <v>99</v>
      </c>
    </row>
    <row r="44" spans="1:11" hidden="1" x14ac:dyDescent="0.3">
      <c r="B44" s="235" t="s">
        <v>79</v>
      </c>
    </row>
    <row r="45" spans="1:11" hidden="1" x14ac:dyDescent="0.3">
      <c r="B45" s="235" t="s">
        <v>81</v>
      </c>
    </row>
    <row r="46" spans="1:11" hidden="1" x14ac:dyDescent="0.3">
      <c r="B46" s="235" t="s">
        <v>143</v>
      </c>
    </row>
  </sheetData>
  <sheetProtection algorithmName="SHA-512" hashValue="5d7CS0IToK0gDL+2ZsZmSgjtWiTLUlyopNEKVjhGtiCPiV2rFexBFulZI8PZVLqLGAMC5z5aOgZBq8KR99qO7Q==" saltValue="G1RNZbej1E44BdsulwzPzA==" spinCount="100000" sheet="1" objects="1" scenarios="1" selectLockedCells="1"/>
  <mergeCells count="32">
    <mergeCell ref="B26:E26"/>
    <mergeCell ref="B27:E27"/>
    <mergeCell ref="B28:E28"/>
    <mergeCell ref="B29:E29"/>
    <mergeCell ref="A9:E9"/>
    <mergeCell ref="A1:F1"/>
    <mergeCell ref="A2:F2"/>
    <mergeCell ref="A3:F3"/>
    <mergeCell ref="A5:C5"/>
    <mergeCell ref="A8:F8"/>
    <mergeCell ref="A6:B6"/>
    <mergeCell ref="A10:E10"/>
    <mergeCell ref="A11:E11"/>
    <mergeCell ref="A12:E12"/>
    <mergeCell ref="A14:F14"/>
    <mergeCell ref="A15:F15"/>
    <mergeCell ref="A20:D20"/>
    <mergeCell ref="A21:D21"/>
    <mergeCell ref="B22:E22"/>
    <mergeCell ref="B23:E23"/>
    <mergeCell ref="B24:E24"/>
    <mergeCell ref="B25:E25"/>
    <mergeCell ref="G37:K37"/>
    <mergeCell ref="A39:F39"/>
    <mergeCell ref="A30:D30"/>
    <mergeCell ref="A31:D31"/>
    <mergeCell ref="A32:D32"/>
    <mergeCell ref="A40:F40"/>
    <mergeCell ref="A34:F34"/>
    <mergeCell ref="A35:E35"/>
    <mergeCell ref="A36:E36"/>
    <mergeCell ref="A37:E37"/>
  </mergeCells>
  <conditionalFormatting sqref="A39">
    <cfRule type="expression" dxfId="10" priority="1" stopIfTrue="1">
      <formula>#REF!&lt;&gt;$F$12</formula>
    </cfRule>
  </conditionalFormatting>
  <dataValidations count="6">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91D01986-06E4-4C5B-B85D-CAEB48C3AA11}">
      <formula1>0</formula1>
      <formula2>1000</formula2>
    </dataValidation>
    <dataValidation allowBlank="1" sqref="F37" xr:uid="{D6D8A662-66D2-4EE0-B3D6-091AD0C5ECFC}"/>
    <dataValidation type="whole" operator="lessThanOrEqual" allowBlank="1" showInputMessage="1" showErrorMessage="1" errorTitle="Cannot exceed cell F31" error="Total units requesting Administration Fee but cannot exceed the total number of units requesting Affordability Gap in cell F31." sqref="F36" xr:uid="{C6352174-0CCC-4F12-9665-FE14DD3867D6}">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90F8BF2-6185-4487-98FE-653656A937D6}">
      <formula1>$B$43:$B$46</formula1>
    </dataValidation>
    <dataValidation allowBlank="1" showInputMessage="1" showErrorMessage="1" prompt="Use Line 17 on Affordability Gap worksheet" sqref="A16" xr:uid="{5BCC29CB-B568-42A0-A89E-6000A64DC748}"/>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C7992492-D378-4ED4-B4C9-A294964B210C}"/>
  </dataValidations>
  <hyperlinks>
    <hyperlink ref="G21" r:id="rId1" xr:uid="{64CB0E3B-700A-4A3F-BC7A-20DEA2F41D7F}"/>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939431DA-D00B-43F3-A7FB-E5C176BA0A65}">
          <x14:formula1>
            <xm:f>'2 -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FD036AA2-B870-4D0A-BB86-21F1A90365D9}">
          <x14:formula1>
            <xm:f>'2 - Project Info'!#REF!</xm:f>
          </x14:formula1>
          <xm:sqref>F31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58B21-5C1C-4E3A-8E65-43371B47FB52}">
  <sheetPr>
    <tabColor theme="8"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6" customWidth="1"/>
    <col min="2" max="2" width="23.5546875" style="106" customWidth="1"/>
    <col min="3" max="3" width="17.88671875" style="106" customWidth="1"/>
    <col min="4" max="4" width="17.88671875" style="190" customWidth="1"/>
    <col min="5" max="5" width="17" style="106" customWidth="1"/>
    <col min="6" max="6" width="4" style="106" customWidth="1"/>
    <col min="7" max="7" width="18.109375" style="106" customWidth="1"/>
    <col min="8" max="8" width="32.21875" style="106" customWidth="1"/>
    <col min="9" max="9" width="17.88671875" style="106" customWidth="1"/>
    <col min="10" max="10" width="76.44140625" style="106" bestFit="1" customWidth="1"/>
    <col min="11" max="11" width="9.109375" style="106" customWidth="1"/>
    <col min="12" max="16384" width="9.109375" style="106"/>
  </cols>
  <sheetData>
    <row r="1" spans="1:31" ht="25.2" customHeight="1" thickBot="1" x14ac:dyDescent="0.35">
      <c r="A1" s="388" t="s">
        <v>210</v>
      </c>
      <c r="B1" s="388"/>
      <c r="C1" s="388"/>
      <c r="D1" s="388"/>
      <c r="E1" s="388"/>
      <c r="F1" s="388"/>
      <c r="G1" s="388"/>
      <c r="H1" s="388"/>
      <c r="I1" s="388"/>
    </row>
    <row r="2" spans="1:31" ht="18.75" customHeight="1" x14ac:dyDescent="0.3">
      <c r="A2" s="195" t="s">
        <v>64</v>
      </c>
      <c r="B2" s="393">
        <f>SUMMARY!C10</f>
        <v>0</v>
      </c>
      <c r="C2" s="394"/>
      <c r="D2" s="394"/>
      <c r="E2" s="395"/>
      <c r="F2" s="147"/>
      <c r="G2" s="195" t="s">
        <v>65</v>
      </c>
      <c r="H2" s="396" t="s">
        <v>212</v>
      </c>
      <c r="I2" s="395"/>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5">
      <c r="A3" s="196" t="s">
        <v>66</v>
      </c>
      <c r="B3" s="397">
        <f>SUMMARY!C11</f>
        <v>0</v>
      </c>
      <c r="C3" s="398"/>
      <c r="D3" s="398"/>
      <c r="E3" s="399"/>
      <c r="F3" s="149"/>
      <c r="G3" s="274" t="s">
        <v>67</v>
      </c>
      <c r="H3" s="397">
        <f>'3 - Project Info'!B7</f>
        <v>0</v>
      </c>
      <c r="I3" s="399"/>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5">
      <c r="A5" s="400" t="s">
        <v>68</v>
      </c>
      <c r="B5" s="401"/>
      <c r="C5" s="401"/>
      <c r="D5" s="401"/>
      <c r="E5" s="402"/>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2" customHeight="1" x14ac:dyDescent="0.3">
      <c r="A6" s="159" t="s">
        <v>72</v>
      </c>
      <c r="B6" s="160">
        <f>E12</f>
        <v>0</v>
      </c>
      <c r="C6" s="405" t="s">
        <v>73</v>
      </c>
      <c r="D6" s="406"/>
      <c r="E6" s="157">
        <f>E19</f>
        <v>0</v>
      </c>
      <c r="F6" s="149"/>
      <c r="G6" s="214" t="s">
        <v>57</v>
      </c>
      <c r="H6" s="174"/>
      <c r="I6" s="158">
        <f>'3 -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2" customHeight="1" thickBot="1" x14ac:dyDescent="0.35">
      <c r="A7" s="162" t="s">
        <v>74</v>
      </c>
      <c r="B7" s="333">
        <v>0</v>
      </c>
      <c r="C7" s="407" t="s">
        <v>121</v>
      </c>
      <c r="D7" s="408"/>
      <c r="E7" s="333">
        <v>0</v>
      </c>
      <c r="F7" s="149"/>
      <c r="G7" s="212" t="s">
        <v>56</v>
      </c>
      <c r="H7" s="176"/>
      <c r="I7" s="161">
        <f>'3 -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5">
      <c r="A8" s="151"/>
      <c r="B8" s="152"/>
      <c r="C8" s="152"/>
      <c r="D8" s="153"/>
      <c r="E8" s="152"/>
      <c r="F8" s="149"/>
      <c r="G8" s="212" t="s">
        <v>75</v>
      </c>
      <c r="H8" s="176"/>
      <c r="I8" s="161">
        <f>'3 -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5">
      <c r="A9" s="409" t="s">
        <v>127</v>
      </c>
      <c r="B9" s="410"/>
      <c r="C9" s="163" t="s">
        <v>69</v>
      </c>
      <c r="D9" s="164" t="s">
        <v>70</v>
      </c>
      <c r="E9" s="163" t="s">
        <v>71</v>
      </c>
      <c r="F9" s="149"/>
      <c r="G9" s="215" t="s">
        <v>76</v>
      </c>
      <c r="H9" s="208"/>
      <c r="I9" s="161">
        <f>'3 -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3">
      <c r="A10" s="411" t="s">
        <v>180</v>
      </c>
      <c r="B10" s="412"/>
      <c r="C10" s="165">
        <f>'3 - Value Gap'!H13</f>
        <v>0</v>
      </c>
      <c r="D10" s="334">
        <v>0</v>
      </c>
      <c r="E10" s="166">
        <f>D10*$B$7</f>
        <v>0</v>
      </c>
      <c r="F10" s="149"/>
      <c r="G10" s="212" t="s">
        <v>77</v>
      </c>
      <c r="H10" s="176"/>
      <c r="I10" s="161">
        <f>'3 -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5">
      <c r="A11" s="411" t="s">
        <v>179</v>
      </c>
      <c r="B11" s="412"/>
      <c r="C11" s="272">
        <f>'3 -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5">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399999999999999" customHeight="1" x14ac:dyDescent="0.3">
      <c r="A13" s="389" t="s">
        <v>197</v>
      </c>
      <c r="B13" s="390"/>
      <c r="C13" s="336">
        <v>0</v>
      </c>
      <c r="D13" s="337">
        <v>0</v>
      </c>
      <c r="E13" s="203"/>
      <c r="F13" s="152"/>
      <c r="G13" s="212" t="s">
        <v>160</v>
      </c>
      <c r="H13" s="281"/>
      <c r="I13" s="161">
        <f>'3 - Project Info'!G40</f>
        <v>0</v>
      </c>
      <c r="J13" s="152"/>
      <c r="U13" s="167"/>
      <c r="V13" s="167"/>
      <c r="W13" s="167"/>
      <c r="X13" s="167"/>
      <c r="Y13" s="167"/>
      <c r="Z13" s="167"/>
      <c r="AA13" s="167"/>
      <c r="AB13" s="167"/>
      <c r="AC13" s="167"/>
      <c r="AD13" s="167"/>
    </row>
    <row r="14" spans="1:31" s="108" customFormat="1" ht="17.399999999999999" customHeight="1" thickBot="1" x14ac:dyDescent="0.35">
      <c r="A14" s="391" t="s">
        <v>78</v>
      </c>
      <c r="B14" s="392"/>
      <c r="C14" s="85" t="e">
        <f>-((C13-(C12))/C13)</f>
        <v>#DIV/0!</v>
      </c>
      <c r="D14" s="85" t="e">
        <f>-((D13-(D12))/D13)</f>
        <v>#DIV/0!</v>
      </c>
      <c r="E14" s="204"/>
      <c r="F14" s="152"/>
      <c r="G14" s="213" t="s">
        <v>80</v>
      </c>
      <c r="H14" s="209"/>
      <c r="I14" s="168">
        <f>'3 - Project Info'!G41</f>
        <v>0</v>
      </c>
      <c r="J14" s="152"/>
      <c r="U14" s="167"/>
      <c r="V14" s="167"/>
      <c r="W14" s="167"/>
      <c r="X14" s="167"/>
      <c r="Y14" s="167"/>
      <c r="Z14" s="167"/>
      <c r="AA14" s="167"/>
      <c r="AB14" s="167"/>
      <c r="AC14" s="167"/>
      <c r="AD14" s="167"/>
    </row>
    <row r="15" spans="1:31" ht="18.75" customHeight="1" thickBot="1" x14ac:dyDescent="0.35">
      <c r="C15" s="205"/>
      <c r="D15" s="206"/>
      <c r="E15" s="198"/>
      <c r="F15" s="167"/>
      <c r="G15" s="217" t="s">
        <v>114</v>
      </c>
      <c r="H15" s="210"/>
      <c r="I15" s="86">
        <f>SUM(I6:I10)+I14</f>
        <v>0</v>
      </c>
      <c r="J15" s="167"/>
    </row>
    <row r="16" spans="1:31" ht="18.75" customHeight="1" thickBot="1" x14ac:dyDescent="0.35">
      <c r="A16" s="403" t="s">
        <v>140</v>
      </c>
      <c r="B16" s="404"/>
      <c r="C16" s="163" t="s">
        <v>69</v>
      </c>
      <c r="D16" s="164" t="s">
        <v>70</v>
      </c>
      <c r="E16" s="163" t="s">
        <v>71</v>
      </c>
      <c r="F16" s="108"/>
      <c r="G16" s="218" t="s">
        <v>126</v>
      </c>
      <c r="H16" s="211"/>
      <c r="I16" s="339">
        <v>0</v>
      </c>
      <c r="J16" s="108"/>
    </row>
    <row r="17" spans="1:10" ht="18.75" customHeight="1" x14ac:dyDescent="0.3">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5">
      <c r="A18" s="220" t="s">
        <v>116</v>
      </c>
      <c r="B18" s="223"/>
      <c r="C18" s="177">
        <f>'1 - Aff Gap'!F35</f>
        <v>0</v>
      </c>
      <c r="D18" s="341">
        <v>0</v>
      </c>
      <c r="E18" s="192">
        <f>D18*$E$7</f>
        <v>0</v>
      </c>
      <c r="F18" s="167"/>
      <c r="G18" s="106"/>
      <c r="H18" s="106"/>
      <c r="I18" s="106"/>
    </row>
    <row r="19" spans="1:10" ht="18.600000000000001" customHeight="1" thickBot="1" x14ac:dyDescent="0.35">
      <c r="A19" s="225" t="s">
        <v>117</v>
      </c>
      <c r="B19" s="224"/>
      <c r="C19" s="89">
        <f>SUM(C17:C18)</f>
        <v>0</v>
      </c>
      <c r="D19" s="89">
        <f>SUM(D17:D18)</f>
        <v>0</v>
      </c>
      <c r="E19" s="89">
        <f>D19*$E$7</f>
        <v>0</v>
      </c>
      <c r="F19" s="108"/>
      <c r="G19" s="222" t="s">
        <v>127</v>
      </c>
      <c r="H19" s="207"/>
      <c r="I19" s="156" t="s">
        <v>69</v>
      </c>
    </row>
    <row r="20" spans="1:10" ht="26.4" customHeight="1" x14ac:dyDescent="0.3">
      <c r="A20" s="389" t="s">
        <v>135</v>
      </c>
      <c r="B20" s="390"/>
      <c r="C20" s="336">
        <v>0</v>
      </c>
      <c r="D20" s="336">
        <v>0</v>
      </c>
      <c r="E20" s="198"/>
      <c r="F20" s="108"/>
      <c r="G20" s="230" t="s">
        <v>138</v>
      </c>
      <c r="H20" s="193"/>
      <c r="I20" s="202">
        <f>'3 - Value Gap'!H13+'3 - Value Gap'!H14</f>
        <v>0</v>
      </c>
    </row>
    <row r="21" spans="1:10" ht="18" customHeight="1" thickBot="1" x14ac:dyDescent="0.35">
      <c r="A21" s="391" t="s">
        <v>78</v>
      </c>
      <c r="B21" s="392"/>
      <c r="C21" s="85" t="e">
        <f>-((C20-C17)/C20)</f>
        <v>#DIV/0!</v>
      </c>
      <c r="D21" s="85" t="e">
        <f>-((D20-D17)/D20)</f>
        <v>#DIV/0!</v>
      </c>
      <c r="E21" s="198"/>
      <c r="F21" s="108"/>
      <c r="G21" s="231" t="s">
        <v>136</v>
      </c>
      <c r="H21" s="232"/>
      <c r="I21" s="233">
        <f>SUM('3 - Value Gap'!H15:H22)</f>
        <v>0</v>
      </c>
    </row>
    <row r="22" spans="1:10" ht="18.75" customHeight="1" thickBot="1" x14ac:dyDescent="0.35">
      <c r="A22" s="170"/>
      <c r="B22" s="170"/>
      <c r="C22" s="170"/>
      <c r="D22" s="171"/>
      <c r="E22" s="172"/>
      <c r="F22" s="108"/>
      <c r="G22" s="228" t="s">
        <v>82</v>
      </c>
      <c r="H22" s="229"/>
      <c r="I22" s="87">
        <f>SUM(I20:I21)</f>
        <v>0</v>
      </c>
    </row>
    <row r="23" spans="1:10" ht="18.75" customHeight="1" thickBot="1" x14ac:dyDescent="0.35">
      <c r="A23" s="234" t="s">
        <v>139</v>
      </c>
      <c r="B23" s="283" t="s">
        <v>90</v>
      </c>
      <c r="C23" s="283" t="s">
        <v>91</v>
      </c>
      <c r="D23" s="284" t="s">
        <v>79</v>
      </c>
      <c r="E23" s="197"/>
      <c r="F23" s="108"/>
    </row>
    <row r="24" spans="1:10" ht="18.75" customHeight="1" thickBot="1" x14ac:dyDescent="0.35">
      <c r="A24" s="182" t="str">
        <f>'3 - Leverage'!B7</f>
        <v>Click to Enter</v>
      </c>
      <c r="B24" s="183">
        <f>'3 - Leverage'!D7</f>
        <v>0</v>
      </c>
      <c r="C24" s="184" t="str">
        <f>'3 - Leverage'!A7</f>
        <v>Click to Enter</v>
      </c>
      <c r="D24" s="185" t="str">
        <f>'3 - Leverage'!E7</f>
        <v>Click to Enter</v>
      </c>
      <c r="E24" s="198"/>
      <c r="F24" s="108"/>
      <c r="G24" s="219" t="s">
        <v>118</v>
      </c>
      <c r="H24" s="286"/>
      <c r="I24" s="163" t="s">
        <v>69</v>
      </c>
    </row>
    <row r="25" spans="1:10" ht="18" customHeight="1" x14ac:dyDescent="0.3">
      <c r="A25" s="186" t="str">
        <f>'3 - Leverage'!B8</f>
        <v>Click to Enter</v>
      </c>
      <c r="B25" s="187">
        <f>'3 - Leverage'!D8</f>
        <v>0</v>
      </c>
      <c r="C25" s="188" t="str">
        <f>'3 - Leverage'!A8</f>
        <v>Click to Enter</v>
      </c>
      <c r="D25" s="189" t="str">
        <f>'3 - Leverage'!E8</f>
        <v>Click to Enter</v>
      </c>
      <c r="E25" s="198"/>
      <c r="F25" s="108"/>
      <c r="G25" s="173" t="s">
        <v>83</v>
      </c>
      <c r="H25" s="174"/>
      <c r="I25" s="192">
        <f>'3 - Aff Gap'!F16</f>
        <v>0</v>
      </c>
    </row>
    <row r="26" spans="1:10" ht="18" customHeight="1" x14ac:dyDescent="0.3">
      <c r="A26" s="186" t="str">
        <f>'3 - Leverage'!B9</f>
        <v>Click to Enter</v>
      </c>
      <c r="B26" s="187">
        <f>'3 - Leverage'!D9</f>
        <v>0</v>
      </c>
      <c r="C26" s="188" t="str">
        <f>'3 - Leverage'!A9</f>
        <v>Click to Enter</v>
      </c>
      <c r="D26" s="189" t="str">
        <f>'3 - Leverage'!E9</f>
        <v>Click to Enter</v>
      </c>
      <c r="E26" s="198"/>
      <c r="F26" s="108"/>
      <c r="G26" s="175" t="s">
        <v>85</v>
      </c>
      <c r="H26" s="176"/>
      <c r="I26" s="192">
        <f>'3 - Aff Gap'!F17</f>
        <v>0</v>
      </c>
    </row>
    <row r="27" spans="1:10" ht="18" customHeight="1" x14ac:dyDescent="0.3">
      <c r="A27" s="186" t="str">
        <f>'3 - Leverage'!B10</f>
        <v>Click to Enter</v>
      </c>
      <c r="B27" s="187">
        <f>'3 - Leverage'!D10</f>
        <v>0</v>
      </c>
      <c r="C27" s="188" t="str">
        <f>'3 - Leverage'!A10</f>
        <v>Click to Enter</v>
      </c>
      <c r="D27" s="189" t="str">
        <f>'3 - Leverage'!E10</f>
        <v>Click to Enter</v>
      </c>
      <c r="E27" s="200"/>
      <c r="F27" s="108"/>
      <c r="G27" s="178" t="s">
        <v>87</v>
      </c>
      <c r="H27" s="179"/>
      <c r="I27" s="192">
        <f>'3 - Aff Gap'!F18</f>
        <v>0</v>
      </c>
    </row>
    <row r="28" spans="1:10" ht="18" customHeight="1" x14ac:dyDescent="0.3">
      <c r="A28" s="186" t="str">
        <f>'3 - Leverage'!B11</f>
        <v>Click to Enter</v>
      </c>
      <c r="B28" s="187">
        <f>'3 - Leverage'!D11</f>
        <v>0</v>
      </c>
      <c r="C28" s="188" t="str">
        <f>'3 - Leverage'!A11</f>
        <v>Click to Enter</v>
      </c>
      <c r="D28" s="189" t="str">
        <f>'3 - Leverage'!E11</f>
        <v>Click to Enter</v>
      </c>
      <c r="E28" s="200"/>
      <c r="F28" s="108"/>
      <c r="G28" s="230" t="s">
        <v>134</v>
      </c>
      <c r="H28" s="193"/>
      <c r="I28" s="202">
        <f>'3 - Aff Gap'!F19</f>
        <v>0</v>
      </c>
    </row>
    <row r="29" spans="1:10" ht="18" customHeight="1" x14ac:dyDescent="0.3">
      <c r="A29" s="186" t="str">
        <f>'3 - Leverage'!B12</f>
        <v>Click to Enter</v>
      </c>
      <c r="B29" s="187">
        <f>'3 - Leverage'!D12</f>
        <v>0</v>
      </c>
      <c r="C29" s="188" t="str">
        <f>'3 - Leverage'!A12</f>
        <v>Click to Enter</v>
      </c>
      <c r="D29" s="189" t="str">
        <f>'3 - Leverage'!E12</f>
        <v>Click to Enter</v>
      </c>
      <c r="E29" s="198"/>
      <c r="F29" s="108"/>
      <c r="G29" s="212" t="s">
        <v>92</v>
      </c>
      <c r="H29" s="281"/>
      <c r="I29" s="191">
        <f>'3 - Aff Gap'!F20</f>
        <v>0</v>
      </c>
    </row>
    <row r="30" spans="1:10" ht="18" customHeight="1" x14ac:dyDescent="0.3">
      <c r="A30" s="186" t="str">
        <f>'3 - Leverage'!B13</f>
        <v>Click to Enter</v>
      </c>
      <c r="B30" s="187">
        <f>'3 - Leverage'!D13</f>
        <v>0</v>
      </c>
      <c r="C30" s="188" t="str">
        <f>'3 - Leverage'!A13</f>
        <v>Click to Enter</v>
      </c>
      <c r="D30" s="189" t="str">
        <f>'3 - Leverage'!E13</f>
        <v>Click to Enter</v>
      </c>
      <c r="E30" s="201"/>
      <c r="F30" s="108"/>
      <c r="G30" s="212" t="s">
        <v>93</v>
      </c>
      <c r="H30" s="281"/>
      <c r="I30" s="191">
        <f>'3 - Aff Gap'!F21</f>
        <v>0</v>
      </c>
    </row>
    <row r="31" spans="1:10" ht="19.8" customHeight="1" thickBot="1" x14ac:dyDescent="0.35">
      <c r="A31" s="186" t="str">
        <f>'3 - Leverage'!B14</f>
        <v>Click to Enter</v>
      </c>
      <c r="B31" s="187">
        <f>'3 - Leverage'!D14</f>
        <v>0</v>
      </c>
      <c r="C31" s="188" t="str">
        <f>'3 - Leverage'!A14</f>
        <v>Click to Enter</v>
      </c>
      <c r="D31" s="189" t="str">
        <f>'3 - Leverage'!E14</f>
        <v>Click to Enter</v>
      </c>
      <c r="E31" s="201"/>
      <c r="F31" s="108"/>
      <c r="G31" s="231" t="s">
        <v>137</v>
      </c>
      <c r="H31" s="232"/>
      <c r="I31" s="191">
        <f>SUM('3 - Aff Gap'!F22:F29)</f>
        <v>0</v>
      </c>
    </row>
    <row r="32" spans="1:10" ht="18.75" customHeight="1" thickBot="1" x14ac:dyDescent="0.35">
      <c r="A32" s="186" t="str">
        <f>'3 - Leverage'!B15</f>
        <v>Click to Enter</v>
      </c>
      <c r="B32" s="187">
        <f>'3 - Leverage'!D15</f>
        <v>0</v>
      </c>
      <c r="C32" s="188" t="str">
        <f>'3 - Leverage'!A15</f>
        <v>Click to Enter</v>
      </c>
      <c r="D32" s="189" t="str">
        <f>'3 - Leverage'!E15</f>
        <v>Click to Enter</v>
      </c>
      <c r="E32" s="201"/>
      <c r="F32" s="108"/>
      <c r="G32" s="227" t="s">
        <v>94</v>
      </c>
      <c r="H32" s="194"/>
      <c r="I32" s="87">
        <f>SUM(I26:I31)</f>
        <v>0</v>
      </c>
    </row>
    <row r="33" spans="1:10" ht="18.75" customHeight="1" thickBot="1" x14ac:dyDescent="0.35">
      <c r="A33" s="186" t="str">
        <f>'3 - Leverage'!B16</f>
        <v>Click to Enter</v>
      </c>
      <c r="B33" s="187">
        <f>'3 - Leverage'!D16</f>
        <v>0</v>
      </c>
      <c r="C33" s="188" t="str">
        <f>'3 - Leverage'!A16</f>
        <v>Click to Enter</v>
      </c>
      <c r="D33" s="189" t="str">
        <f>'3 - Leverage'!E16</f>
        <v>Click to Enter</v>
      </c>
      <c r="E33" s="199"/>
      <c r="F33" s="108"/>
      <c r="I33" s="107"/>
    </row>
    <row r="34" spans="1:10" ht="18.75" customHeight="1" thickBot="1" x14ac:dyDescent="0.35">
      <c r="A34" s="186" t="str">
        <f>'3 - Leverage'!B17</f>
        <v>Click to Enter</v>
      </c>
      <c r="B34" s="187">
        <f>'3 - Leverage'!D17</f>
        <v>0</v>
      </c>
      <c r="C34" s="188" t="str">
        <f>'3 - Leverage'!A17</f>
        <v>Click to Enter</v>
      </c>
      <c r="D34" s="189" t="str">
        <f>'3 - Leverage'!E17</f>
        <v>Click to Enter</v>
      </c>
      <c r="E34" s="199"/>
      <c r="F34" s="108"/>
      <c r="G34" s="219" t="s">
        <v>119</v>
      </c>
      <c r="H34" s="285"/>
      <c r="I34" s="163" t="s">
        <v>69</v>
      </c>
    </row>
    <row r="35" spans="1:10" ht="18.75" customHeight="1" x14ac:dyDescent="0.3">
      <c r="A35" s="186" t="str">
        <f>'3 - Leverage'!B18</f>
        <v>Click to Enter</v>
      </c>
      <c r="B35" s="187">
        <f>'3 - Leverage'!D18</f>
        <v>0</v>
      </c>
      <c r="C35" s="188" t="str">
        <f>'3 - Leverage'!A18</f>
        <v>Click to Enter</v>
      </c>
      <c r="D35" s="189" t="str">
        <f>'3 - Leverage'!E18</f>
        <v>Click to Enter</v>
      </c>
      <c r="E35" s="199"/>
      <c r="F35" s="108"/>
      <c r="G35" s="214" t="s">
        <v>84</v>
      </c>
      <c r="H35" s="174"/>
      <c r="I35" s="192">
        <f>'3 - Aff Gap'!F9</f>
        <v>0</v>
      </c>
    </row>
    <row r="36" spans="1:10" s="169" customFormat="1" ht="18.75" customHeight="1" thickBot="1" x14ac:dyDescent="0.35">
      <c r="A36" s="186" t="str">
        <f>'3 - Leverage'!B19</f>
        <v>Click to Enter</v>
      </c>
      <c r="B36" s="187">
        <f>'3 - Leverage'!D19</f>
        <v>0</v>
      </c>
      <c r="C36" s="188" t="str">
        <f>'3 - Leverage'!A19</f>
        <v>Click to Enter</v>
      </c>
      <c r="D36" s="189" t="str">
        <f>'3 - Leverage'!E19</f>
        <v>Click to Enter</v>
      </c>
      <c r="E36" s="199"/>
      <c r="F36" s="167"/>
      <c r="G36" s="220" t="s">
        <v>86</v>
      </c>
      <c r="H36" s="226"/>
      <c r="I36" s="177">
        <f>'3 - Aff Gap'!F10</f>
        <v>0</v>
      </c>
      <c r="J36" s="180"/>
    </row>
    <row r="37" spans="1:10" ht="18.75" customHeight="1" thickBot="1" x14ac:dyDescent="0.35">
      <c r="D37" s="106"/>
      <c r="E37" s="199"/>
      <c r="F37" s="108"/>
      <c r="G37" s="221" t="s">
        <v>88</v>
      </c>
      <c r="H37" s="88"/>
      <c r="I37" s="90">
        <f>SUM(I35:I36)</f>
        <v>0</v>
      </c>
      <c r="J37" s="181"/>
    </row>
    <row r="38" spans="1:10" ht="18.75" customHeight="1" x14ac:dyDescent="0.3">
      <c r="A38" s="548" t="s">
        <v>214</v>
      </c>
      <c r="B38" s="549"/>
      <c r="C38" s="549"/>
      <c r="D38" s="549"/>
      <c r="E38" s="550"/>
      <c r="F38" s="108"/>
      <c r="J38" s="181"/>
    </row>
    <row r="39" spans="1:10" ht="18.75" customHeight="1" x14ac:dyDescent="0.3">
      <c r="A39" s="551"/>
      <c r="B39" s="552"/>
      <c r="C39" s="552"/>
      <c r="D39" s="552"/>
      <c r="E39" s="553"/>
      <c r="F39" s="108"/>
      <c r="J39" s="181"/>
    </row>
    <row r="40" spans="1:10" ht="18.75" customHeight="1" x14ac:dyDescent="0.3">
      <c r="A40" s="551"/>
      <c r="B40" s="552"/>
      <c r="C40" s="552"/>
      <c r="D40" s="552"/>
      <c r="E40" s="553"/>
      <c r="F40" s="108"/>
      <c r="J40" s="181"/>
    </row>
    <row r="41" spans="1:10" ht="18.75" customHeight="1" x14ac:dyDescent="0.3">
      <c r="A41" s="551"/>
      <c r="B41" s="552"/>
      <c r="C41" s="552"/>
      <c r="D41" s="552"/>
      <c r="E41" s="553"/>
      <c r="F41" s="108"/>
    </row>
    <row r="42" spans="1:10" ht="18.75" customHeight="1" x14ac:dyDescent="0.3">
      <c r="A42" s="551"/>
      <c r="B42" s="552"/>
      <c r="C42" s="552"/>
      <c r="D42" s="552"/>
      <c r="E42" s="553"/>
      <c r="F42" s="108"/>
    </row>
    <row r="43" spans="1:10" ht="18.75" customHeight="1" thickBot="1" x14ac:dyDescent="0.35">
      <c r="A43" s="554"/>
      <c r="B43" s="555"/>
      <c r="C43" s="555"/>
      <c r="D43" s="555"/>
      <c r="E43" s="556"/>
      <c r="F43" s="108"/>
    </row>
    <row r="44" spans="1:10" ht="18.75" customHeight="1" x14ac:dyDescent="0.3">
      <c r="F44" s="108"/>
    </row>
    <row r="45" spans="1:10" ht="18.75" customHeight="1" x14ac:dyDescent="0.3"/>
  </sheetData>
  <sheetProtection algorithmName="SHA-512" hashValue="v88X7kGpQuWeQ5j1yJcKbwKbYkLzfjFruyE4D7tQ/BWIf7fXltfDJ24SlKHrd6RdiwEuwG60WT61vJMAbrtWNA==" saltValue="q167dBPKURphV8bVXCtumg==" spinCount="100000" sheet="1" objects="1" scenarios="1" selectLockedCells="1"/>
  <mergeCells count="17">
    <mergeCell ref="A38:E43"/>
    <mergeCell ref="A5:E5"/>
    <mergeCell ref="A14:B14"/>
    <mergeCell ref="A11:B11"/>
    <mergeCell ref="A1:I1"/>
    <mergeCell ref="B2:E2"/>
    <mergeCell ref="H2:I2"/>
    <mergeCell ref="B3:E3"/>
    <mergeCell ref="H3:I3"/>
    <mergeCell ref="A16:B16"/>
    <mergeCell ref="A20:B20"/>
    <mergeCell ref="A21:B21"/>
    <mergeCell ref="C6:D6"/>
    <mergeCell ref="C7:D7"/>
    <mergeCell ref="A9:B9"/>
    <mergeCell ref="A10:B10"/>
    <mergeCell ref="A13:B13"/>
  </mergeCells>
  <conditionalFormatting sqref="C14:D14">
    <cfRule type="cellIs" dxfId="9" priority="2" operator="greaterThan">
      <formula>0</formula>
    </cfRule>
  </conditionalFormatting>
  <conditionalFormatting sqref="C14:D14">
    <cfRule type="cellIs" dxfId="8" priority="1" operator="greaterThan">
      <formula>0</formula>
    </cfRule>
  </conditionalFormatting>
  <dataValidations count="7">
    <dataValidation allowBlank="1" showErrorMessage="1" sqref="E15" xr:uid="{44427FA0-5005-4928-A400-6EF747A9A3B9}"/>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675BA301-1FEA-49CE-9D34-C25B79DE620F}"/>
    <dataValidation allowBlank="1" showInputMessage="1" showErrorMessage="1" prompt="Use Line 17 on Affordability Gap worksheet" sqref="G25" xr:uid="{5158D6AD-C3FE-485B-A758-90466424702B}"/>
    <dataValidation allowBlank="1" promptTitle="Review Multiple Sources" prompt="Review the Leverage Workbook and leverage documentation. If no committed leverage is available, enter $0. If there are multiple committed sources, identify the source and amount on separate lines." sqref="I21" xr:uid="{EBD0AC1A-938E-46D5-BF77-813B1D793EBA}"/>
    <dataValidation allowBlank="1" sqref="D15 E16:E19" xr:uid="{350F2C9E-7FC7-4D14-9E8F-06908AEC5849}"/>
    <dataValidation allowBlank="1" showInputMessage="1" showErrorMessage="1" promptTitle="Do Not Use with CLT Requests" prompt="The Impact Fund Historical 80th Percentile is not applicable to CLT requests. Please disregard this field for CLT proposals." sqref="D13 D20" xr:uid="{945FB0D5-7894-441A-BFC9-2DE2AD707AC8}"/>
    <dataValidation errorStyle="information" allowBlank="1" showInputMessage="1" showErrorMessage="1" promptTitle="Do Not Use with CLT Requests" prompt="The Impact Fund Historical 80th Percentile is not applicable to CLT requests. Please disregard this field for CLT proposals." sqref="C13 C20" xr:uid="{B41A471A-A818-4953-BEED-7D0B7B752545}"/>
  </dataValidations>
  <printOptions horizontalCentered="1"/>
  <pageMargins left="0.7" right="0.7" top="0.75" bottom="0.75" header="0.3" footer="0.3"/>
  <pageSetup paperSize="17" scale="87" orientation="landscape"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B2CD3-04C1-4FB8-9001-E6CE287B731A}">
  <sheetPr>
    <tabColor theme="8" tint="0.39997558519241921"/>
    <pageSetUpPr fitToPage="1"/>
  </sheetPr>
  <dimension ref="A1:M63"/>
  <sheetViews>
    <sheetView showGridLines="0" zoomScaleNormal="100" workbookViewId="0">
      <selection activeCell="F21" sqref="F21"/>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18" x14ac:dyDescent="0.35">
      <c r="A1" s="427" t="s">
        <v>207</v>
      </c>
      <c r="B1" s="428"/>
      <c r="C1" s="428"/>
      <c r="D1" s="428"/>
      <c r="E1" s="428"/>
      <c r="F1" s="428"/>
      <c r="G1" s="429"/>
      <c r="H1" s="7"/>
      <c r="I1" s="7"/>
    </row>
    <row r="2" spans="1:13" ht="19.8" customHeight="1" thickBot="1" x14ac:dyDescent="0.3">
      <c r="A2" s="430" t="s">
        <v>7</v>
      </c>
      <c r="B2" s="431"/>
      <c r="C2" s="431"/>
      <c r="D2" s="431"/>
      <c r="E2" s="431"/>
      <c r="F2" s="431"/>
      <c r="G2" s="432"/>
    </row>
    <row r="3" spans="1:13" ht="4.2" customHeight="1" x14ac:dyDescent="0.25">
      <c r="A3" s="439" t="s">
        <v>199</v>
      </c>
      <c r="B3" s="440"/>
      <c r="C3" s="440"/>
      <c r="D3" s="440"/>
      <c r="E3" s="440"/>
      <c r="F3" s="440"/>
      <c r="G3" s="441"/>
    </row>
    <row r="4" spans="1:13" ht="0.75" customHeight="1" x14ac:dyDescent="0.25">
      <c r="A4" s="442"/>
      <c r="B4" s="443"/>
      <c r="C4" s="443"/>
      <c r="D4" s="443"/>
      <c r="E4" s="443"/>
      <c r="F4" s="443"/>
      <c r="G4" s="444"/>
    </row>
    <row r="5" spans="1:13" ht="51.6" customHeight="1" thickBot="1" x14ac:dyDescent="0.3">
      <c r="A5" s="445"/>
      <c r="B5" s="446"/>
      <c r="C5" s="446"/>
      <c r="D5" s="446"/>
      <c r="E5" s="446"/>
      <c r="F5" s="446"/>
      <c r="G5" s="447"/>
    </row>
    <row r="6" spans="1:13" ht="37.200000000000003" customHeight="1" thickBot="1" x14ac:dyDescent="0.35">
      <c r="A6" s="8"/>
      <c r="B6" s="433" t="s">
        <v>195</v>
      </c>
      <c r="C6" s="434"/>
      <c r="D6" s="434"/>
      <c r="E6" s="434"/>
      <c r="F6" s="434"/>
      <c r="G6" s="435"/>
      <c r="H6" s="276"/>
    </row>
    <row r="7" spans="1:13" ht="16.8" customHeight="1" thickBot="1" x14ac:dyDescent="0.3">
      <c r="A7" s="8"/>
      <c r="B7" s="436"/>
      <c r="C7" s="437"/>
      <c r="D7" s="437"/>
      <c r="E7" s="437"/>
      <c r="F7" s="437"/>
      <c r="G7" s="438"/>
      <c r="H7" s="277"/>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147</v>
      </c>
      <c r="C10" s="9"/>
      <c r="D10" s="9"/>
      <c r="E10" s="9"/>
      <c r="F10" s="80" t="s">
        <v>15</v>
      </c>
      <c r="G10" s="10"/>
    </row>
    <row r="11" spans="1:13" ht="15.75" customHeight="1" thickBot="1" x14ac:dyDescent="0.3">
      <c r="A11" s="8"/>
      <c r="B11" s="9" t="s">
        <v>32</v>
      </c>
      <c r="C11" s="9"/>
      <c r="D11" s="9"/>
      <c r="E11" s="9"/>
      <c r="F11" s="80">
        <v>0</v>
      </c>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11" ht="15.75" customHeight="1" thickBot="1" x14ac:dyDescent="0.3">
      <c r="A17" s="8"/>
      <c r="B17" s="9" t="s">
        <v>2</v>
      </c>
      <c r="C17" s="9"/>
      <c r="D17" s="5"/>
      <c r="E17" s="5"/>
      <c r="F17" s="80" t="s">
        <v>15</v>
      </c>
      <c r="G17" s="16"/>
    </row>
    <row r="18" spans="1:11" ht="14.4" x14ac:dyDescent="0.25">
      <c r="A18" s="8"/>
      <c r="B18" s="9"/>
      <c r="C18" s="9"/>
      <c r="D18" s="9"/>
      <c r="E18" s="9"/>
      <c r="F18" s="9"/>
      <c r="G18" s="10"/>
    </row>
    <row r="19" spans="1:11" ht="15.75" customHeight="1" thickBot="1" x14ac:dyDescent="0.3">
      <c r="A19" s="60" t="s">
        <v>8</v>
      </c>
      <c r="B19" s="12"/>
      <c r="C19" s="9"/>
      <c r="D19" s="19"/>
      <c r="E19" s="19"/>
      <c r="F19" s="15"/>
      <c r="G19" s="16"/>
    </row>
    <row r="20" spans="1:11" ht="15.75" customHeight="1" thickBot="1" x14ac:dyDescent="0.3">
      <c r="A20" s="8"/>
      <c r="B20" s="12" t="s">
        <v>36</v>
      </c>
      <c r="C20" s="9"/>
      <c r="D20" s="19"/>
      <c r="E20" s="19"/>
      <c r="F20" s="80"/>
      <c r="G20" s="16"/>
    </row>
    <row r="21" spans="1:11" ht="15.75" customHeight="1" thickBot="1" x14ac:dyDescent="0.3">
      <c r="A21" s="8"/>
      <c r="B21" s="12" t="s">
        <v>37</v>
      </c>
      <c r="C21" s="9"/>
      <c r="D21" s="19"/>
      <c r="E21" s="19"/>
      <c r="F21" s="80"/>
      <c r="G21" s="16"/>
    </row>
    <row r="22" spans="1:11" ht="15.75" customHeight="1" thickBot="1" x14ac:dyDescent="0.3">
      <c r="A22" s="8"/>
      <c r="B22" s="12" t="s">
        <v>38</v>
      </c>
      <c r="C22" s="9"/>
      <c r="D22" s="19"/>
      <c r="E22" s="19"/>
      <c r="F22" s="21">
        <f>SUM(F20*F21)</f>
        <v>0</v>
      </c>
      <c r="G22" s="16"/>
    </row>
    <row r="23" spans="1:11" ht="15.75" customHeight="1" thickBot="1" x14ac:dyDescent="0.3">
      <c r="A23" s="8"/>
      <c r="B23" s="12" t="s">
        <v>53</v>
      </c>
      <c r="C23" s="9"/>
      <c r="D23" s="19"/>
      <c r="E23" s="19"/>
      <c r="F23" s="58">
        <f>F22/43560</f>
        <v>0</v>
      </c>
      <c r="G23" s="16"/>
    </row>
    <row r="24" spans="1:11" ht="14.4" x14ac:dyDescent="0.25">
      <c r="A24" s="8"/>
      <c r="B24" s="9"/>
      <c r="C24" s="9"/>
      <c r="D24" s="9"/>
      <c r="E24" s="9"/>
      <c r="F24" s="9"/>
      <c r="G24" s="10"/>
    </row>
    <row r="25" spans="1:11" ht="15.75" customHeight="1" thickBot="1" x14ac:dyDescent="0.3">
      <c r="A25" s="60" t="s">
        <v>29</v>
      </c>
      <c r="B25" s="20"/>
      <c r="C25" s="22"/>
      <c r="D25" s="22"/>
      <c r="E25" s="22"/>
      <c r="F25" s="22"/>
      <c r="G25" s="23"/>
    </row>
    <row r="26" spans="1:11" ht="21.75" customHeight="1" thickBot="1" x14ac:dyDescent="0.35">
      <c r="A26" s="8"/>
      <c r="B26" s="77" t="s">
        <v>200</v>
      </c>
      <c r="C26" s="79"/>
      <c r="D26" s="9"/>
      <c r="E26" s="9"/>
      <c r="F26" s="9"/>
      <c r="G26" s="78" t="s">
        <v>98</v>
      </c>
    </row>
    <row r="27" spans="1:11" ht="15.75" customHeight="1" x14ac:dyDescent="0.25">
      <c r="A27" s="8"/>
      <c r="B27" s="15"/>
      <c r="C27" s="342" t="s">
        <v>148</v>
      </c>
      <c r="D27" s="55"/>
      <c r="E27" s="55"/>
      <c r="F27" s="55"/>
      <c r="G27" s="134">
        <v>0</v>
      </c>
    </row>
    <row r="28" spans="1:11" ht="15.75" customHeight="1" x14ac:dyDescent="0.25">
      <c r="A28" s="8"/>
      <c r="B28" s="15"/>
      <c r="C28" s="49" t="s">
        <v>56</v>
      </c>
      <c r="D28" s="55"/>
      <c r="E28" s="55"/>
      <c r="F28" s="55"/>
      <c r="G28" s="135">
        <v>0</v>
      </c>
    </row>
    <row r="29" spans="1:11" ht="15.75" customHeight="1" x14ac:dyDescent="0.25">
      <c r="A29" s="8"/>
      <c r="B29" s="15"/>
      <c r="C29" s="51" t="s">
        <v>97</v>
      </c>
      <c r="D29" s="50"/>
      <c r="E29" s="50"/>
      <c r="F29" s="50"/>
      <c r="G29" s="135">
        <v>0</v>
      </c>
    </row>
    <row r="30" spans="1:11" ht="15.75" customHeight="1" thickBot="1" x14ac:dyDescent="0.3">
      <c r="A30" s="8"/>
      <c r="B30" s="15"/>
      <c r="C30" s="278" t="s">
        <v>202</v>
      </c>
      <c r="D30" s="56"/>
      <c r="E30" s="101"/>
      <c r="F30" s="102"/>
      <c r="G30" s="136">
        <v>0</v>
      </c>
    </row>
    <row r="31" spans="1:11" ht="25.2" customHeight="1" thickBot="1" x14ac:dyDescent="0.3">
      <c r="A31" s="8"/>
      <c r="B31" s="15"/>
      <c r="C31" s="75" t="s">
        <v>60</v>
      </c>
      <c r="D31" s="52"/>
      <c r="E31" s="52"/>
      <c r="F31" s="52"/>
      <c r="G31" s="47">
        <f>SUM(G27:G30)</f>
        <v>0</v>
      </c>
      <c r="H31" s="14"/>
      <c r="I31" s="14"/>
      <c r="J31" s="14"/>
      <c r="K31" s="14"/>
    </row>
    <row r="32" spans="1:11" ht="15.75" customHeight="1" x14ac:dyDescent="0.25">
      <c r="A32" s="8"/>
      <c r="B32" s="15"/>
      <c r="C32" s="28"/>
      <c r="D32" s="28"/>
      <c r="E32" s="28"/>
      <c r="F32" s="28"/>
      <c r="G32" s="117"/>
      <c r="H32" s="25"/>
      <c r="I32" s="14"/>
      <c r="J32" s="14"/>
      <c r="K32" s="14"/>
    </row>
    <row r="33" spans="1:11" ht="15" thickBot="1" x14ac:dyDescent="0.3">
      <c r="A33" s="8"/>
      <c r="B33" s="24" t="s">
        <v>201</v>
      </c>
      <c r="C33" s="9"/>
      <c r="D33" s="9"/>
      <c r="E33" s="9"/>
      <c r="F33" s="9"/>
      <c r="G33" s="118"/>
      <c r="H33" s="25"/>
      <c r="I33" s="14"/>
      <c r="J33" s="14"/>
      <c r="K33" s="9"/>
    </row>
    <row r="34" spans="1:11" ht="32.4" customHeight="1" thickBot="1" x14ac:dyDescent="0.3">
      <c r="A34" s="8"/>
      <c r="B34" s="15"/>
      <c r="C34" s="418" t="s">
        <v>192</v>
      </c>
      <c r="D34" s="419"/>
      <c r="E34" s="419"/>
      <c r="F34" s="420"/>
      <c r="G34" s="138">
        <v>0</v>
      </c>
      <c r="H34" s="280"/>
      <c r="I34" s="14"/>
      <c r="J34" s="14"/>
      <c r="K34" s="14"/>
    </row>
    <row r="35" spans="1:11" ht="25.5" customHeight="1" thickBot="1" x14ac:dyDescent="0.3">
      <c r="A35" s="8"/>
      <c r="B35" s="15"/>
      <c r="C35" s="416" t="s">
        <v>59</v>
      </c>
      <c r="D35" s="417"/>
      <c r="E35" s="417"/>
      <c r="F35" s="417"/>
      <c r="G35" s="76">
        <f>SUM(G34:G34)</f>
        <v>0</v>
      </c>
    </row>
    <row r="36" spans="1:11" ht="24.75" customHeight="1" thickTop="1" thickBot="1" x14ac:dyDescent="0.3">
      <c r="A36" s="8"/>
      <c r="B36" s="15"/>
      <c r="C36" s="69" t="s">
        <v>6</v>
      </c>
      <c r="D36" s="70"/>
      <c r="E36" s="70"/>
      <c r="F36" s="70"/>
      <c r="G36" s="119">
        <f>G31+G35</f>
        <v>0</v>
      </c>
    </row>
    <row r="37" spans="1:11" ht="15.75" customHeight="1" thickTop="1" x14ac:dyDescent="0.25">
      <c r="A37" s="8"/>
      <c r="B37" s="9"/>
      <c r="C37" s="9"/>
      <c r="D37" s="9"/>
      <c r="E37" s="9"/>
      <c r="F37" s="9"/>
      <c r="G37" s="120"/>
    </row>
    <row r="38" spans="1:11" ht="15" thickBot="1" x14ac:dyDescent="0.3">
      <c r="A38" s="8"/>
      <c r="B38" s="24" t="s">
        <v>3</v>
      </c>
      <c r="C38" s="27"/>
      <c r="D38" s="9"/>
      <c r="E38" s="9"/>
      <c r="F38" s="9"/>
      <c r="G38" s="118"/>
      <c r="H38" s="25"/>
      <c r="I38" s="14"/>
      <c r="J38" s="14"/>
      <c r="K38" s="14"/>
    </row>
    <row r="39" spans="1:11" ht="15.75" customHeight="1" x14ac:dyDescent="0.25">
      <c r="A39" s="8"/>
      <c r="B39" s="15"/>
      <c r="C39" s="279" t="s">
        <v>203</v>
      </c>
      <c r="D39" s="50"/>
      <c r="E39" s="50"/>
      <c r="F39" s="50"/>
      <c r="G39" s="132">
        <v>0</v>
      </c>
    </row>
    <row r="40" spans="1:11" ht="15.75" customHeight="1" thickBot="1" x14ac:dyDescent="0.3">
      <c r="A40" s="8"/>
      <c r="B40" s="15"/>
      <c r="C40" s="51" t="s">
        <v>110</v>
      </c>
      <c r="D40" s="50"/>
      <c r="E40" s="50"/>
      <c r="F40" s="50"/>
      <c r="G40" s="131">
        <v>0</v>
      </c>
    </row>
    <row r="41" spans="1:11" ht="25.2" customHeight="1" thickTop="1" thickBot="1" x14ac:dyDescent="0.3">
      <c r="A41" s="8"/>
      <c r="B41" s="15"/>
      <c r="C41" s="69" t="s">
        <v>9</v>
      </c>
      <c r="D41" s="70"/>
      <c r="E41" s="70"/>
      <c r="F41" s="70"/>
      <c r="G41" s="121">
        <f>SUM(G39:G40)</f>
        <v>0</v>
      </c>
    </row>
    <row r="42" spans="1:11" ht="25.2" customHeight="1" thickTop="1" thickBot="1" x14ac:dyDescent="0.3">
      <c r="A42" s="8"/>
      <c r="B42" s="15"/>
      <c r="C42" s="69" t="s">
        <v>54</v>
      </c>
      <c r="D42" s="70"/>
      <c r="E42" s="70"/>
      <c r="F42" s="70"/>
      <c r="G42" s="121">
        <f>G36+G41</f>
        <v>0</v>
      </c>
    </row>
    <row r="43" spans="1:11" ht="15.75" customHeight="1" thickTop="1" x14ac:dyDescent="0.25">
      <c r="A43" s="8"/>
      <c r="B43" s="15"/>
      <c r="C43" s="28"/>
      <c r="D43" s="28"/>
      <c r="E43" s="28"/>
      <c r="F43" s="28"/>
      <c r="G43" s="122"/>
    </row>
    <row r="44" spans="1:11" ht="15.75" customHeight="1" thickBot="1" x14ac:dyDescent="0.35">
      <c r="A44" s="60" t="s">
        <v>28</v>
      </c>
      <c r="B44" s="29"/>
      <c r="C44" s="30"/>
      <c r="D44" s="30"/>
      <c r="E44" s="30"/>
      <c r="F44" s="30"/>
      <c r="G44" s="123"/>
    </row>
    <row r="45" spans="1:11" ht="20.25" customHeight="1" thickTop="1" thickBot="1" x14ac:dyDescent="0.3">
      <c r="A45" s="31"/>
      <c r="B45" s="127"/>
      <c r="C45" s="421" t="s">
        <v>132</v>
      </c>
      <c r="D45" s="422"/>
      <c r="E45" s="422"/>
      <c r="F45" s="423"/>
      <c r="G45" s="82">
        <v>0</v>
      </c>
    </row>
    <row r="46" spans="1:11" ht="15.75" customHeight="1" thickTop="1" x14ac:dyDescent="0.25">
      <c r="A46" s="8"/>
      <c r="B46" s="15"/>
      <c r="C46" s="28"/>
      <c r="D46" s="28"/>
      <c r="E46" s="28"/>
      <c r="F46" s="28"/>
      <c r="G46" s="26"/>
    </row>
    <row r="47" spans="1:11" ht="15.75" customHeight="1" thickBot="1" x14ac:dyDescent="0.3">
      <c r="A47" s="424" t="s">
        <v>22</v>
      </c>
      <c r="B47" s="425"/>
      <c r="C47" s="425"/>
      <c r="D47" s="425"/>
      <c r="E47" s="425"/>
      <c r="F47" s="425"/>
      <c r="G47" s="426"/>
    </row>
    <row r="48" spans="1:11" ht="100.5" customHeight="1" thickBot="1" x14ac:dyDescent="0.3">
      <c r="A48" s="413" t="s">
        <v>133</v>
      </c>
      <c r="B48" s="414"/>
      <c r="C48" s="414"/>
      <c r="D48" s="414"/>
      <c r="E48" s="414"/>
      <c r="F48" s="414"/>
      <c r="G48" s="415"/>
    </row>
    <row r="50" spans="3:7" ht="20.25" customHeight="1" x14ac:dyDescent="0.25"/>
    <row r="51" spans="3:7" x14ac:dyDescent="0.25">
      <c r="E51" s="14"/>
      <c r="F51" s="14"/>
    </row>
    <row r="52" spans="3:7" ht="14.4" hidden="1" x14ac:dyDescent="0.3">
      <c r="E52" s="11"/>
      <c r="F52" s="43"/>
    </row>
    <row r="53" spans="3:7" ht="14.4" hidden="1" x14ac:dyDescent="0.3">
      <c r="C53" s="11"/>
      <c r="E53" s="13" t="s">
        <v>15</v>
      </c>
      <c r="F53" s="43" t="s">
        <v>15</v>
      </c>
      <c r="G53" s="11"/>
    </row>
    <row r="54" spans="3:7" ht="14.4" hidden="1" x14ac:dyDescent="0.3">
      <c r="C54" s="11" t="s">
        <v>15</v>
      </c>
      <c r="E54" s="13" t="s">
        <v>44</v>
      </c>
      <c r="F54" s="43" t="s">
        <v>24</v>
      </c>
      <c r="G54" s="13" t="s">
        <v>15</v>
      </c>
    </row>
    <row r="55" spans="3:7" ht="14.4" hidden="1" x14ac:dyDescent="0.3">
      <c r="C55" s="11" t="s">
        <v>23</v>
      </c>
      <c r="E55" s="13" t="s">
        <v>45</v>
      </c>
      <c r="F55" s="43" t="s">
        <v>150</v>
      </c>
      <c r="G55" s="13" t="s">
        <v>17</v>
      </c>
    </row>
    <row r="56" spans="3:7" ht="14.4" hidden="1" x14ac:dyDescent="0.3">
      <c r="C56" s="11" t="s">
        <v>24</v>
      </c>
      <c r="E56" s="11" t="s">
        <v>47</v>
      </c>
      <c r="F56" s="43" t="s">
        <v>151</v>
      </c>
      <c r="G56" s="13" t="s">
        <v>18</v>
      </c>
    </row>
    <row r="57" spans="3:7" ht="14.4" hidden="1" x14ac:dyDescent="0.3">
      <c r="E57" s="11" t="s">
        <v>142</v>
      </c>
      <c r="F57" s="14"/>
      <c r="G57" s="13" t="s">
        <v>19</v>
      </c>
    </row>
    <row r="58" spans="3:7" ht="14.4" hidden="1" x14ac:dyDescent="0.3">
      <c r="C58" s="11"/>
      <c r="E58" s="13" t="s">
        <v>141</v>
      </c>
      <c r="F58" s="43"/>
      <c r="G58" s="17" t="s">
        <v>20</v>
      </c>
    </row>
    <row r="59" spans="3:7" ht="14.4" hidden="1" x14ac:dyDescent="0.3">
      <c r="C59" s="11" t="s">
        <v>15</v>
      </c>
      <c r="E59" s="11" t="s">
        <v>16</v>
      </c>
      <c r="F59" s="43" t="s">
        <v>15</v>
      </c>
      <c r="G59" s="2" t="s">
        <v>49</v>
      </c>
    </row>
    <row r="60" spans="3:7" ht="14.4" hidden="1" x14ac:dyDescent="0.3">
      <c r="C60" s="11" t="s">
        <v>46</v>
      </c>
      <c r="E60" s="14" t="s">
        <v>149</v>
      </c>
      <c r="F60" s="43" t="s">
        <v>40</v>
      </c>
    </row>
    <row r="61" spans="3:7" ht="14.4" hidden="1" x14ac:dyDescent="0.3">
      <c r="C61" s="11" t="s">
        <v>63</v>
      </c>
      <c r="E61" s="14"/>
      <c r="F61" s="43" t="s">
        <v>41</v>
      </c>
    </row>
    <row r="62" spans="3:7" hidden="1" x14ac:dyDescent="0.25">
      <c r="C62" s="2" t="s">
        <v>48</v>
      </c>
      <c r="E62" s="14"/>
      <c r="F62" s="43" t="s">
        <v>42</v>
      </c>
    </row>
    <row r="63" spans="3:7" x14ac:dyDescent="0.25">
      <c r="E63" s="14"/>
      <c r="F63" s="14" t="s">
        <v>43</v>
      </c>
    </row>
  </sheetData>
  <sheetProtection algorithmName="SHA-512" hashValue="FiLqsgCzMcTC2Js0u59o0+WObw00xmQcFgoboaV72bkO2idmPuB7GqLef7dy5RbylARk0a8sr6EzaDAdN+sHJw==" saltValue="gUjkqDAAPPQC4ZUPkRVFcQ=="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7" priority="1" stopIfTrue="1" operator="greaterThan">
      <formula>$G$42</formula>
    </cfRule>
  </conditionalFormatting>
  <dataValidations count="9">
    <dataValidation type="list" allowBlank="1" showInputMessage="1" showErrorMessage="1" sqref="F10" xr:uid="{7C093426-8BD3-42B3-8268-B8351C3FD35C}">
      <formula1>$C$59:$C$62</formula1>
    </dataValidation>
    <dataValidation type="list" allowBlank="1" showInputMessage="1" showErrorMessage="1" sqref="F16" xr:uid="{CA374EEB-50A7-44C6-858E-454B8CE7D541}">
      <formula1>$F$59:$F$63</formula1>
    </dataValidation>
    <dataValidation type="list" allowBlank="1" showInputMessage="1" showErrorMessage="1" sqref="D15" xr:uid="{3381ACB9-7677-4644-9681-4AB6B33150D1}">
      <formula1>$F$53:$F$56</formula1>
    </dataValidation>
    <dataValidation allowBlank="1" showErrorMessage="1" sqref="D16" xr:uid="{EBB1E032-9325-4EE5-829E-15B8E839EA25}"/>
    <dataValidation allowBlank="1" showInputMessage="1" showErrorMessage="1" prompt="Include finished, above-ground square feet." sqref="F11" xr:uid="{ACF11840-C822-4CEB-8A3E-71D68178020A}"/>
    <dataValidation type="whole" errorStyle="warning" operator="lessThan" allowBlank="1" showInputMessage="1" showErrorMessage="1" errorTitle="No Value Gap" error="Value Gap is the gap between TDC and FMV. If you do not project a Value Gap, funds may not be awarded for Value Gap." sqref="G45" xr:uid="{1DE2B790-F9EE-4457-84C0-A879699B8170}">
      <formula1>G42</formula1>
    </dataValidation>
    <dataValidation type="list" allowBlank="1" showInputMessage="1" showErrorMessage="1" sqref="F17" xr:uid="{464450DD-A2B5-4854-9D59-438B6BB96DFE}">
      <formula1>$G$54:$G$59</formula1>
    </dataValidation>
    <dataValidation type="list" allowBlank="1" showInputMessage="1" showErrorMessage="1" promptTitle="Choose One" sqref="D9:E10" xr:uid="{665ABBC9-50A2-4C5D-9C47-9DACF12E061C}">
      <formula1>$E$56:$E$56</formula1>
    </dataValidation>
    <dataValidation type="list" allowBlank="1" showInputMessage="1" showErrorMessage="1" sqref="F9" xr:uid="{ACE4F406-A990-4867-9FE5-DB2C4C3AEB6A}">
      <formula1>$E$53:$E$60</formula1>
    </dataValidation>
  </dataValidations>
  <printOptions horizontalCentered="1" verticalCentered="1"/>
  <pageMargins left="0.5" right="0.5" top="0.25" bottom="0.25" header="0.25" footer="0.25"/>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5CA58-DFAF-49D9-9900-D08B47334088}">
  <sheetPr>
    <tabColor theme="8" tint="0.39997558519241921"/>
    <pageSetUpPr fitToPage="1"/>
  </sheetPr>
  <dimension ref="A1:H38"/>
  <sheetViews>
    <sheetView showGridLines="0" zoomScaleNormal="100" zoomScaleSheetLayoutView="80" workbookViewId="0">
      <selection activeCell="C11" sqref="C11"/>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1"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51" t="s">
        <v>207</v>
      </c>
      <c r="B1" s="452"/>
      <c r="C1" s="452"/>
      <c r="D1" s="452"/>
      <c r="E1" s="452"/>
      <c r="F1" s="453"/>
    </row>
    <row r="2" spans="1:8" ht="22.5" customHeight="1" thickBot="1" x14ac:dyDescent="0.3">
      <c r="A2" s="454" t="s">
        <v>108</v>
      </c>
      <c r="B2" s="455"/>
      <c r="C2" s="455"/>
      <c r="D2" s="455"/>
      <c r="E2" s="455"/>
      <c r="F2" s="456"/>
    </row>
    <row r="3" spans="1:8" ht="111" customHeight="1" x14ac:dyDescent="0.25">
      <c r="A3" s="457" t="s">
        <v>204</v>
      </c>
      <c r="B3" s="458"/>
      <c r="C3" s="458"/>
      <c r="D3" s="458"/>
      <c r="E3" s="458"/>
      <c r="F3" s="459"/>
      <c r="G3" s="142"/>
    </row>
    <row r="4" spans="1:8" ht="22.2" customHeight="1" thickBot="1" x14ac:dyDescent="0.3">
      <c r="A4" s="460" t="s">
        <v>185</v>
      </c>
      <c r="B4" s="461"/>
      <c r="C4" s="461"/>
      <c r="D4" s="461"/>
      <c r="E4" s="461"/>
      <c r="F4" s="462"/>
      <c r="H4" s="84"/>
    </row>
    <row r="5" spans="1:8" ht="15" thickBot="1" x14ac:dyDescent="0.3">
      <c r="A5" s="91"/>
      <c r="B5" s="99"/>
      <c r="C5" s="99"/>
      <c r="D5" s="99"/>
      <c r="E5" s="99"/>
      <c r="F5" s="99"/>
    </row>
    <row r="6" spans="1:8" ht="61.8" customHeight="1" thickBot="1" x14ac:dyDescent="0.3">
      <c r="A6" s="103" t="s">
        <v>0</v>
      </c>
      <c r="B6" s="103" t="s">
        <v>89</v>
      </c>
      <c r="C6" s="104" t="s">
        <v>146</v>
      </c>
      <c r="D6" s="104" t="s">
        <v>144</v>
      </c>
      <c r="E6" s="104" t="s">
        <v>109</v>
      </c>
      <c r="F6" s="104" t="s">
        <v>145</v>
      </c>
      <c r="H6" s="105"/>
    </row>
    <row r="7" spans="1:8" ht="20.100000000000001" customHeight="1" x14ac:dyDescent="0.25">
      <c r="A7" s="125" t="s">
        <v>15</v>
      </c>
      <c r="B7" s="126" t="s">
        <v>15</v>
      </c>
      <c r="C7" s="124"/>
      <c r="D7" s="93">
        <v>0</v>
      </c>
      <c r="E7" s="94" t="s">
        <v>15</v>
      </c>
      <c r="F7" s="100"/>
    </row>
    <row r="8" spans="1:8" ht="20.100000000000001" customHeight="1" x14ac:dyDescent="0.25">
      <c r="A8" s="125" t="s">
        <v>15</v>
      </c>
      <c r="B8" s="126" t="s">
        <v>15</v>
      </c>
      <c r="C8" s="124"/>
      <c r="D8" s="95">
        <v>0</v>
      </c>
      <c r="E8" s="94" t="s">
        <v>15</v>
      </c>
      <c r="F8" s="100"/>
    </row>
    <row r="9" spans="1:8" ht="20.100000000000001" customHeight="1" x14ac:dyDescent="0.25">
      <c r="A9" s="125" t="s">
        <v>15</v>
      </c>
      <c r="B9" s="126" t="s">
        <v>15</v>
      </c>
      <c r="C9" s="124"/>
      <c r="D9" s="95">
        <v>0</v>
      </c>
      <c r="E9" s="94" t="s">
        <v>15</v>
      </c>
      <c r="F9" s="100"/>
    </row>
    <row r="10" spans="1:8" ht="20.100000000000001" customHeight="1" x14ac:dyDescent="0.25">
      <c r="A10" s="125" t="s">
        <v>15</v>
      </c>
      <c r="B10" s="126" t="s">
        <v>15</v>
      </c>
      <c r="C10" s="124"/>
      <c r="D10" s="95">
        <v>0</v>
      </c>
      <c r="E10" s="94" t="s">
        <v>15</v>
      </c>
      <c r="F10" s="100"/>
    </row>
    <row r="11" spans="1:8" ht="20.100000000000001" customHeight="1" x14ac:dyDescent="0.25">
      <c r="A11" s="125" t="s">
        <v>15</v>
      </c>
      <c r="B11" s="126" t="s">
        <v>15</v>
      </c>
      <c r="C11" s="124"/>
      <c r="D11" s="95">
        <v>0</v>
      </c>
      <c r="E11" s="94" t="s">
        <v>15</v>
      </c>
      <c r="F11" s="100"/>
    </row>
    <row r="12" spans="1:8" ht="20.100000000000001" customHeight="1" x14ac:dyDescent="0.25">
      <c r="A12" s="125" t="s">
        <v>15</v>
      </c>
      <c r="B12" s="126" t="s">
        <v>15</v>
      </c>
      <c r="C12" s="124"/>
      <c r="D12" s="95">
        <v>0</v>
      </c>
      <c r="E12" s="94" t="s">
        <v>15</v>
      </c>
      <c r="F12" s="100"/>
      <c r="H12" s="5"/>
    </row>
    <row r="13" spans="1:8" ht="20.100000000000001" customHeight="1" x14ac:dyDescent="0.25">
      <c r="A13" s="125" t="s">
        <v>15</v>
      </c>
      <c r="B13" s="126" t="s">
        <v>15</v>
      </c>
      <c r="C13" s="124"/>
      <c r="D13" s="96">
        <v>0</v>
      </c>
      <c r="E13" s="94" t="s">
        <v>15</v>
      </c>
      <c r="F13" s="100"/>
      <c r="H13" s="5"/>
    </row>
    <row r="14" spans="1:8" ht="20.100000000000001" customHeight="1" x14ac:dyDescent="0.25">
      <c r="A14" s="125" t="s">
        <v>15</v>
      </c>
      <c r="B14" s="126" t="s">
        <v>15</v>
      </c>
      <c r="C14" s="124"/>
      <c r="D14" s="95">
        <v>0</v>
      </c>
      <c r="E14" s="94" t="s">
        <v>15</v>
      </c>
      <c r="F14" s="100"/>
      <c r="H14" s="5"/>
    </row>
    <row r="15" spans="1:8" ht="20.100000000000001" customHeight="1" x14ac:dyDescent="0.25">
      <c r="A15" s="125" t="s">
        <v>15</v>
      </c>
      <c r="B15" s="126" t="s">
        <v>15</v>
      </c>
      <c r="C15" s="124"/>
      <c r="D15" s="96">
        <v>0</v>
      </c>
      <c r="E15" s="94" t="s">
        <v>15</v>
      </c>
      <c r="F15" s="100"/>
      <c r="H15" s="5"/>
    </row>
    <row r="16" spans="1:8" ht="20.100000000000001" customHeight="1" x14ac:dyDescent="0.25">
      <c r="A16" s="125" t="s">
        <v>15</v>
      </c>
      <c r="B16" s="126" t="s">
        <v>15</v>
      </c>
      <c r="C16" s="124"/>
      <c r="D16" s="95">
        <v>0</v>
      </c>
      <c r="E16" s="94" t="s">
        <v>15</v>
      </c>
      <c r="F16" s="100"/>
      <c r="H16" s="5"/>
    </row>
    <row r="17" spans="1:8" ht="20.100000000000001" customHeight="1" x14ac:dyDescent="0.25">
      <c r="A17" s="125" t="s">
        <v>15</v>
      </c>
      <c r="B17" s="126" t="s">
        <v>15</v>
      </c>
      <c r="C17" s="124"/>
      <c r="D17" s="96">
        <v>0</v>
      </c>
      <c r="E17" s="94" t="s">
        <v>15</v>
      </c>
      <c r="F17" s="100"/>
      <c r="H17" s="5"/>
    </row>
    <row r="18" spans="1:8" ht="20.100000000000001" customHeight="1" x14ac:dyDescent="0.25">
      <c r="A18" s="125" t="s">
        <v>15</v>
      </c>
      <c r="B18" s="126" t="s">
        <v>15</v>
      </c>
      <c r="C18" s="124"/>
      <c r="D18" s="95">
        <v>0</v>
      </c>
      <c r="E18" s="94" t="s">
        <v>15</v>
      </c>
      <c r="F18" s="100"/>
      <c r="H18" s="5"/>
    </row>
    <row r="19" spans="1:8" ht="20.100000000000001" customHeight="1" thickBot="1" x14ac:dyDescent="0.3">
      <c r="A19" s="125" t="s">
        <v>15</v>
      </c>
      <c r="B19" s="126" t="s">
        <v>15</v>
      </c>
      <c r="C19" s="124"/>
      <c r="D19" s="97">
        <v>0</v>
      </c>
      <c r="E19" s="94" t="s">
        <v>15</v>
      </c>
      <c r="F19" s="100"/>
      <c r="H19" s="5"/>
    </row>
    <row r="20" spans="1:8" ht="24" customHeight="1" thickBot="1" x14ac:dyDescent="0.3">
      <c r="A20" s="92"/>
      <c r="B20" s="107"/>
      <c r="C20" s="143" t="s">
        <v>27</v>
      </c>
      <c r="D20" s="130">
        <f>SUM(D7:D19)</f>
        <v>0</v>
      </c>
      <c r="E20" s="107"/>
      <c r="F20" s="107"/>
      <c r="H20" s="5"/>
    </row>
    <row r="21" spans="1:8" ht="15" customHeight="1" x14ac:dyDescent="0.25">
      <c r="A21" s="5"/>
      <c r="B21" s="108"/>
      <c r="C21" s="109"/>
      <c r="D21" s="110"/>
      <c r="E21" s="108"/>
      <c r="F21" s="108"/>
      <c r="H21" s="5"/>
    </row>
    <row r="22" spans="1:8" ht="8.25" customHeight="1" x14ac:dyDescent="0.25">
      <c r="A22" s="5"/>
      <c r="B22" s="5"/>
      <c r="C22" s="5"/>
      <c r="D22" s="5"/>
      <c r="E22" s="5"/>
      <c r="F22" s="5"/>
    </row>
    <row r="23" spans="1:8" ht="15" customHeight="1" thickBot="1" x14ac:dyDescent="0.3">
      <c r="A23" s="425" t="s">
        <v>22</v>
      </c>
      <c r="B23" s="425"/>
      <c r="C23" s="425"/>
      <c r="D23" s="425"/>
      <c r="E23" s="425"/>
      <c r="F23" s="425"/>
    </row>
    <row r="24" spans="1:8" ht="94.95" customHeight="1" thickBot="1" x14ac:dyDescent="0.3">
      <c r="A24" s="448"/>
      <c r="B24" s="449"/>
      <c r="C24" s="449"/>
      <c r="D24" s="449"/>
      <c r="E24" s="449"/>
      <c r="F24" s="450"/>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95</v>
      </c>
      <c r="B28" s="2" t="s">
        <v>89</v>
      </c>
      <c r="C28" s="2" t="s">
        <v>112</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96</v>
      </c>
      <c r="B31" s="3" t="s">
        <v>12</v>
      </c>
      <c r="C31" s="3" t="s">
        <v>24</v>
      </c>
    </row>
    <row r="32" spans="1:8" ht="13.8" hidden="1" customHeight="1" x14ac:dyDescent="0.25">
      <c r="A32" s="3"/>
      <c r="B32" s="3" t="s">
        <v>13</v>
      </c>
    </row>
    <row r="33" spans="1:2" ht="13.8" hidden="1" customHeight="1" x14ac:dyDescent="0.25">
      <c r="A33" s="144"/>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102</v>
      </c>
    </row>
  </sheetData>
  <sheetProtection algorithmName="SHA-512" hashValue="o0K+rUa9QMkOtP9QTTuWIrM2MDwShxqVwCX+zAs+7aQU+mg8XhENGVplNxhKFxNlqcRhwlMkD0rGUQVA+aGabQ==" saltValue="TZqzOyI6ucRQtzV3qlLyJQ=="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E7:E19" xr:uid="{40ED0650-946D-4C1A-A8F8-52573B7CDB68}">
      <formula1>$C$29:$C$31</formula1>
    </dataValidation>
    <dataValidation type="list" allowBlank="1" showInputMessage="1" showErrorMessage="1" sqref="B7:B19" xr:uid="{157E1D54-3546-4D1C-AB3D-A33B20D3E64C}">
      <formula1>$B$29:$B$38</formula1>
    </dataValidation>
    <dataValidation type="list" allowBlank="1" showInputMessage="1" showErrorMessage="1" sqref="A7:A19" xr:uid="{6D3A126E-AF18-4D00-A0AF-FF4C10B4C710}">
      <formula1>$A$29:$A$31</formula1>
    </dataValidation>
  </dataValidations>
  <printOptions horizontalCentered="1" verticalCentered="1"/>
  <pageMargins left="0.25" right="0.25" top="0.25" bottom="0.25" header="0.25" footer="0.25"/>
  <pageSetup scale="7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A2529-372B-48E4-81A7-0E50FCFCF4AA}">
  <sheetPr>
    <tabColor theme="8" tint="0.39997558519241921"/>
    <pageSetUpPr fitToPage="1"/>
  </sheetPr>
  <dimension ref="A1:J36"/>
  <sheetViews>
    <sheetView showGridLines="0" zoomScaleNormal="100" workbookViewId="0">
      <selection activeCell="B16" sqref="B16:G16"/>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18" x14ac:dyDescent="0.35">
      <c r="A1" s="478" t="s">
        <v>207</v>
      </c>
      <c r="B1" s="479"/>
      <c r="C1" s="479"/>
      <c r="D1" s="479"/>
      <c r="E1" s="479"/>
      <c r="F1" s="479"/>
      <c r="G1" s="479"/>
      <c r="H1" s="480"/>
    </row>
    <row r="2" spans="1:10" ht="23.4" customHeight="1" thickBot="1" x14ac:dyDescent="0.35">
      <c r="A2" s="481" t="s">
        <v>21</v>
      </c>
      <c r="B2" s="482"/>
      <c r="C2" s="482"/>
      <c r="D2" s="482"/>
      <c r="E2" s="482"/>
      <c r="F2" s="482"/>
      <c r="G2" s="482"/>
      <c r="H2" s="483"/>
    </row>
    <row r="3" spans="1:10" ht="52.8" customHeight="1" thickBot="1" x14ac:dyDescent="0.35">
      <c r="A3" s="488" t="s">
        <v>186</v>
      </c>
      <c r="B3" s="489"/>
      <c r="C3" s="489"/>
      <c r="D3" s="489"/>
      <c r="E3" s="489"/>
      <c r="F3" s="489"/>
      <c r="G3" s="489"/>
      <c r="H3" s="490"/>
    </row>
    <row r="4" spans="1:10" ht="15" thickBot="1" x14ac:dyDescent="0.35">
      <c r="A4" s="484" t="s">
        <v>5</v>
      </c>
      <c r="B4" s="485"/>
      <c r="C4" s="485"/>
      <c r="D4" s="485"/>
      <c r="E4" s="485"/>
      <c r="F4" s="485"/>
      <c r="G4" s="485"/>
      <c r="H4" s="45"/>
      <c r="I4" s="4"/>
    </row>
    <row r="5" spans="1:10" ht="15" thickBot="1" x14ac:dyDescent="0.35">
      <c r="A5" s="486" t="s">
        <v>51</v>
      </c>
      <c r="B5" s="487"/>
      <c r="C5" s="487"/>
      <c r="D5" s="487"/>
      <c r="E5" s="487"/>
      <c r="F5" s="487"/>
      <c r="G5" s="487"/>
      <c r="H5" s="48">
        <f>'3 - Project Info'!G42</f>
        <v>0</v>
      </c>
      <c r="I5" s="4"/>
    </row>
    <row r="6" spans="1:10" ht="15" thickBot="1" x14ac:dyDescent="0.35">
      <c r="A6" s="476" t="s">
        <v>132</v>
      </c>
      <c r="B6" s="477"/>
      <c r="C6" s="477"/>
      <c r="D6" s="477"/>
      <c r="E6" s="477"/>
      <c r="F6" s="477"/>
      <c r="G6" s="477"/>
      <c r="H6" s="48">
        <f>'3 - Project Info'!G45</f>
        <v>0</v>
      </c>
      <c r="I6" s="4"/>
    </row>
    <row r="7" spans="1:10" ht="15" thickBot="1" x14ac:dyDescent="0.35">
      <c r="A7" s="468" t="s">
        <v>50</v>
      </c>
      <c r="B7" s="469"/>
      <c r="C7" s="469"/>
      <c r="D7" s="469"/>
      <c r="E7" s="469"/>
      <c r="F7" s="469"/>
      <c r="G7" s="469"/>
      <c r="H7" s="48">
        <f>H5-H6</f>
        <v>0</v>
      </c>
      <c r="I7" s="36"/>
      <c r="J7" s="37"/>
    </row>
    <row r="8" spans="1:10" ht="15" thickBot="1" x14ac:dyDescent="0.35">
      <c r="A8" s="269"/>
      <c r="B8" s="71"/>
      <c r="C8" s="71"/>
      <c r="D8" s="71"/>
      <c r="E8" s="71"/>
      <c r="F8" s="71"/>
      <c r="G8" s="71"/>
      <c r="H8" s="270"/>
      <c r="I8" s="36"/>
      <c r="J8" s="37"/>
    </row>
    <row r="9" spans="1:10" ht="15" thickBot="1" x14ac:dyDescent="0.35">
      <c r="A9" s="343" t="s">
        <v>193</v>
      </c>
      <c r="B9" s="344"/>
      <c r="C9" s="344"/>
      <c r="D9" s="344"/>
      <c r="E9" s="344"/>
      <c r="F9" s="344"/>
      <c r="G9" s="345"/>
      <c r="H9" s="48">
        <f>'3 - Project Info'!G27+'3 - Project Info'!G29</f>
        <v>0</v>
      </c>
      <c r="I9" s="238"/>
      <c r="J9" s="37"/>
    </row>
    <row r="10" spans="1:10" ht="14.4" x14ac:dyDescent="0.3">
      <c r="A10" s="33"/>
      <c r="B10" s="32"/>
      <c r="C10" s="32"/>
      <c r="D10" s="32"/>
      <c r="E10" s="32"/>
      <c r="F10" s="32"/>
      <c r="G10" s="32"/>
      <c r="H10" s="34"/>
      <c r="I10" s="4"/>
    </row>
    <row r="11" spans="1:10" ht="14.4" x14ac:dyDescent="0.3">
      <c r="A11" s="67" t="s">
        <v>152</v>
      </c>
      <c r="B11" s="32"/>
      <c r="C11" s="32"/>
      <c r="D11" s="32"/>
      <c r="E11" s="32"/>
      <c r="F11" s="32"/>
      <c r="G11" s="32"/>
      <c r="H11" s="61"/>
      <c r="I11" s="4"/>
    </row>
    <row r="12" spans="1:10" ht="15" thickBot="1" x14ac:dyDescent="0.35">
      <c r="A12" s="62" t="s">
        <v>111</v>
      </c>
      <c r="B12" s="63"/>
      <c r="C12" s="63"/>
      <c r="D12" s="63"/>
      <c r="E12" s="63"/>
      <c r="F12" s="63"/>
      <c r="G12" s="63"/>
      <c r="H12" s="39"/>
      <c r="I12" s="4"/>
    </row>
    <row r="13" spans="1:10" ht="15.75" customHeight="1" x14ac:dyDescent="0.3">
      <c r="A13" s="68" t="s">
        <v>190</v>
      </c>
      <c r="B13" s="40"/>
      <c r="C13" s="40"/>
      <c r="D13" s="40"/>
      <c r="E13" s="40"/>
      <c r="F13" s="40"/>
      <c r="G13" s="40"/>
      <c r="H13" s="271">
        <v>0</v>
      </c>
      <c r="I13" s="4"/>
    </row>
    <row r="14" spans="1:10" ht="15.75" customHeight="1" x14ac:dyDescent="0.3">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8" t="s">
        <v>99</v>
      </c>
      <c r="B15" s="474" t="s">
        <v>100</v>
      </c>
      <c r="C15" s="475"/>
      <c r="D15" s="475"/>
      <c r="E15" s="475"/>
      <c r="F15" s="475"/>
      <c r="G15" s="475"/>
      <c r="H15" s="129">
        <v>0</v>
      </c>
      <c r="I15" s="57"/>
    </row>
    <row r="16" spans="1:10" ht="15.75" customHeight="1" x14ac:dyDescent="0.3">
      <c r="A16" s="98" t="s">
        <v>99</v>
      </c>
      <c r="B16" s="474" t="s">
        <v>100</v>
      </c>
      <c r="C16" s="475"/>
      <c r="D16" s="475"/>
      <c r="E16" s="475"/>
      <c r="F16" s="475"/>
      <c r="G16" s="475"/>
      <c r="H16" s="129">
        <v>0</v>
      </c>
      <c r="I16" s="57"/>
    </row>
    <row r="17" spans="1:10" ht="15.75" customHeight="1" x14ac:dyDescent="0.3">
      <c r="A17" s="98" t="s">
        <v>99</v>
      </c>
      <c r="B17" s="474" t="s">
        <v>100</v>
      </c>
      <c r="C17" s="475"/>
      <c r="D17" s="475"/>
      <c r="E17" s="475"/>
      <c r="F17" s="475"/>
      <c r="G17" s="475"/>
      <c r="H17" s="129">
        <v>0</v>
      </c>
      <c r="I17" s="57"/>
    </row>
    <row r="18" spans="1:10" ht="15.75" customHeight="1" x14ac:dyDescent="0.3">
      <c r="A18" s="98" t="s">
        <v>99</v>
      </c>
      <c r="B18" s="474" t="s">
        <v>100</v>
      </c>
      <c r="C18" s="475"/>
      <c r="D18" s="475"/>
      <c r="E18" s="475"/>
      <c r="F18" s="475"/>
      <c r="G18" s="475"/>
      <c r="H18" s="129">
        <v>0</v>
      </c>
      <c r="I18" s="57"/>
    </row>
    <row r="19" spans="1:10" ht="15.75" customHeight="1" x14ac:dyDescent="0.3">
      <c r="A19" s="98" t="s">
        <v>99</v>
      </c>
      <c r="B19" s="474" t="s">
        <v>100</v>
      </c>
      <c r="C19" s="475"/>
      <c r="D19" s="475"/>
      <c r="E19" s="475"/>
      <c r="F19" s="475"/>
      <c r="G19" s="475"/>
      <c r="H19" s="129">
        <v>0</v>
      </c>
      <c r="I19" s="57"/>
    </row>
    <row r="20" spans="1:10" ht="15.75" customHeight="1" x14ac:dyDescent="0.3">
      <c r="A20" s="98" t="s">
        <v>99</v>
      </c>
      <c r="B20" s="474" t="s">
        <v>100</v>
      </c>
      <c r="C20" s="475"/>
      <c r="D20" s="475"/>
      <c r="E20" s="475"/>
      <c r="F20" s="475"/>
      <c r="G20" s="475"/>
      <c r="H20" s="129">
        <v>0</v>
      </c>
      <c r="I20" s="57"/>
    </row>
    <row r="21" spans="1:10" ht="15.75" customHeight="1" x14ac:dyDescent="0.3">
      <c r="A21" s="98" t="s">
        <v>99</v>
      </c>
      <c r="B21" s="474" t="s">
        <v>100</v>
      </c>
      <c r="C21" s="475"/>
      <c r="D21" s="475"/>
      <c r="E21" s="475"/>
      <c r="F21" s="475"/>
      <c r="G21" s="475"/>
      <c r="H21" s="129">
        <v>0</v>
      </c>
      <c r="I21" s="57"/>
    </row>
    <row r="22" spans="1:10" ht="15.75" customHeight="1" thickBot="1" x14ac:dyDescent="0.35">
      <c r="A22" s="98" t="s">
        <v>99</v>
      </c>
      <c r="B22" s="474" t="s">
        <v>100</v>
      </c>
      <c r="C22" s="475"/>
      <c r="D22" s="475"/>
      <c r="E22" s="475"/>
      <c r="F22" s="475"/>
      <c r="G22" s="475"/>
      <c r="H22" s="129">
        <v>0</v>
      </c>
      <c r="I22" s="57"/>
    </row>
    <row r="23" spans="1:10" ht="17.399999999999999" customHeight="1" thickBot="1" x14ac:dyDescent="0.35">
      <c r="A23" s="470" t="s">
        <v>58</v>
      </c>
      <c r="B23" s="471"/>
      <c r="C23" s="471"/>
      <c r="D23" s="471"/>
      <c r="E23" s="471"/>
      <c r="F23" s="471"/>
      <c r="G23" s="471"/>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472" t="s">
        <v>205</v>
      </c>
      <c r="B25" s="473"/>
      <c r="C25" s="473"/>
      <c r="D25" s="473"/>
      <c r="E25" s="473"/>
      <c r="F25" s="473"/>
      <c r="G25" s="473"/>
      <c r="H25" s="83"/>
      <c r="I25" s="73" t="str">
        <f>IF(H25=0,"Be sure to enter a number here","")</f>
        <v>Be sure to enter a number here</v>
      </c>
    </row>
    <row r="26" spans="1:10" ht="36" customHeight="1" thickBot="1" x14ac:dyDescent="0.35">
      <c r="A26" s="463" t="s">
        <v>169</v>
      </c>
      <c r="B26" s="464"/>
      <c r="C26" s="464"/>
      <c r="D26" s="464"/>
      <c r="E26" s="464"/>
      <c r="F26" s="464"/>
      <c r="G26" s="464"/>
      <c r="H26" s="74">
        <f>(H13)*H25</f>
        <v>0</v>
      </c>
      <c r="I26" s="38"/>
      <c r="J26" s="37"/>
    </row>
    <row r="27" spans="1:10" ht="14.4" thickBot="1" x14ac:dyDescent="0.35">
      <c r="A27" s="41"/>
      <c r="B27" s="42"/>
      <c r="C27" s="42"/>
      <c r="D27" s="42"/>
      <c r="E27" s="42"/>
      <c r="F27" s="42"/>
      <c r="G27" s="42"/>
      <c r="H27" s="37"/>
    </row>
    <row r="28" spans="1:10" s="106" customFormat="1" ht="34.799999999999997" customHeight="1" thickBot="1" x14ac:dyDescent="0.35">
      <c r="A28" s="465"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66"/>
      <c r="C28" s="466"/>
      <c r="D28" s="466"/>
      <c r="E28" s="466"/>
      <c r="F28" s="466"/>
      <c r="G28" s="466"/>
      <c r="H28" s="467"/>
    </row>
    <row r="29" spans="1:10" ht="84" customHeight="1" thickBot="1" x14ac:dyDescent="0.35">
      <c r="A29" s="436"/>
      <c r="B29" s="437"/>
      <c r="C29" s="437"/>
      <c r="D29" s="437"/>
      <c r="E29" s="437"/>
      <c r="F29" s="437"/>
      <c r="G29" s="437"/>
      <c r="H29" s="438"/>
    </row>
    <row r="32" spans="1:10" hidden="1" x14ac:dyDescent="0.3">
      <c r="B32" s="35" t="s">
        <v>99</v>
      </c>
    </row>
    <row r="33" spans="2:2" hidden="1" x14ac:dyDescent="0.3">
      <c r="B33" s="35" t="s">
        <v>79</v>
      </c>
    </row>
    <row r="34" spans="2:2" hidden="1" x14ac:dyDescent="0.3">
      <c r="B34" s="35" t="s">
        <v>81</v>
      </c>
    </row>
    <row r="35" spans="2:2" hidden="1" x14ac:dyDescent="0.3">
      <c r="B35" s="4" t="s">
        <v>143</v>
      </c>
    </row>
    <row r="36" spans="2:2" hidden="1" x14ac:dyDescent="0.3"/>
  </sheetData>
  <sheetProtection algorithmName="SHA-512" hashValue="meR+21kyLeGQHxo++4vPj1Y+R9hZ6AW5X1s4xripbZrYl+uvGYjyWAZP+gBVXTRQYXZj29LxfIorI23/p0pThA==" saltValue="8NyUnztWmPKiI9Zx0fi8mg=="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6" priority="1" stopIfTrue="1">
      <formula>$H$23&lt;&gt;$H$7</formula>
    </cfRule>
  </conditionalFormatting>
  <dataValidations count="4">
    <dataValidation errorStyle="warning" allowBlank="1" showInputMessage="1" showErrorMessage="1" errorTitle="Sources do not equal Gap" error="Explain in Line 24, below." sqref="H23" xr:uid="{CE933235-A166-4C92-927F-502EBA619A7D}"/>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D4DAF0EE-45AB-4ADC-A857-4F739324E59E}">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279BFBC4-20ED-47FD-A112-27A56E7D2C35}">
      <formula1>H9</formula1>
    </dataValidation>
    <dataValidation type="whole" errorStyle="information" operator="equal" allowBlank="1" showInputMessage="1" errorTitle="Sources not equal to need" error="Check Value Gap Sources in Line I13-I18, or explain in Line 27." sqref="H13" xr:uid="{00154A74-7B4D-4D93-80D2-61C92AC31FA9}">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383AE4F5-7F0E-40F7-ABC7-A2701FE871FB}">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2AC95643-8E45-42C7-90E7-C2FA870E036E}">
          <x14:formula1>
            <xm:f>'1 - Project Info'!#REF!</xm:f>
          </x14:formula1>
          <xm:sqref>H25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E13F-3E69-457F-8C1B-253A9DF13C3A}">
  <sheetPr>
    <tabColor theme="8" tint="0.39997558519241921"/>
  </sheetPr>
  <dimension ref="A1:K46"/>
  <sheetViews>
    <sheetView zoomScaleNormal="100" workbookViewId="0">
      <selection activeCell="C6" sqref="C6"/>
    </sheetView>
  </sheetViews>
  <sheetFormatPr defaultColWidth="9.109375" defaultRowHeight="13.8" x14ac:dyDescent="0.3"/>
  <cols>
    <col min="1" max="1" width="19.88671875" style="235" customWidth="1"/>
    <col min="2" max="2" width="9.109375" style="235" customWidth="1"/>
    <col min="3" max="3" width="26.21875" style="235" customWidth="1"/>
    <col min="4" max="4" width="14.44140625" style="235" customWidth="1"/>
    <col min="5" max="5" width="18.77734375" style="235" customWidth="1"/>
    <col min="6" max="6" width="21.109375" style="235" customWidth="1"/>
    <col min="7" max="7" width="8.21875" style="235" customWidth="1"/>
    <col min="8" max="8" width="9.44140625" style="235" customWidth="1"/>
    <col min="9" max="16384" width="9.109375" style="235"/>
  </cols>
  <sheetData>
    <row r="1" spans="1:8" ht="18" x14ac:dyDescent="0.3">
      <c r="A1" s="525" t="s">
        <v>207</v>
      </c>
      <c r="B1" s="526"/>
      <c r="C1" s="526"/>
      <c r="D1" s="526"/>
      <c r="E1" s="526"/>
      <c r="F1" s="527"/>
    </row>
    <row r="2" spans="1:8" ht="19.8" customHeight="1" thickBot="1" x14ac:dyDescent="0.35">
      <c r="A2" s="540" t="s">
        <v>130</v>
      </c>
      <c r="B2" s="541"/>
      <c r="C2" s="541"/>
      <c r="D2" s="541"/>
      <c r="E2" s="541"/>
      <c r="F2" s="542"/>
    </row>
    <row r="3" spans="1:8" ht="124.2" customHeight="1" thickBot="1" x14ac:dyDescent="0.35">
      <c r="A3" s="543" t="s">
        <v>206</v>
      </c>
      <c r="B3" s="544"/>
      <c r="C3" s="544"/>
      <c r="D3" s="544"/>
      <c r="E3" s="544"/>
      <c r="F3" s="545"/>
    </row>
    <row r="4" spans="1:8" s="236" customFormat="1" ht="15" thickBot="1" x14ac:dyDescent="0.35">
      <c r="A4" s="245"/>
      <c r="B4" s="245"/>
      <c r="C4" s="246"/>
    </row>
    <row r="5" spans="1:8" s="237" customFormat="1" ht="18" customHeight="1" thickBot="1" x14ac:dyDescent="0.35">
      <c r="A5" s="494" t="s">
        <v>120</v>
      </c>
      <c r="B5" s="495"/>
      <c r="C5" s="496"/>
      <c r="D5" s="275"/>
      <c r="E5" s="250"/>
      <c r="F5" s="250"/>
    </row>
    <row r="6" spans="1:8" ht="20.399999999999999" customHeight="1" thickBot="1" x14ac:dyDescent="0.35">
      <c r="A6" s="546" t="s">
        <v>194</v>
      </c>
      <c r="B6" s="547"/>
      <c r="C6" s="113"/>
      <c r="D6" s="249"/>
      <c r="E6" s="249"/>
      <c r="F6" s="238"/>
    </row>
    <row r="7" spans="1:8" s="238" customFormat="1" ht="20.399999999999999" customHeight="1" thickBot="1" x14ac:dyDescent="0.35">
      <c r="A7" s="247"/>
      <c r="B7" s="248"/>
      <c r="C7" s="249"/>
      <c r="D7" s="249"/>
      <c r="E7" s="249"/>
    </row>
    <row r="8" spans="1:8" s="239" customFormat="1" ht="18" customHeight="1" thickBot="1" x14ac:dyDescent="0.35">
      <c r="A8" s="497" t="s">
        <v>153</v>
      </c>
      <c r="B8" s="498"/>
      <c r="C8" s="498"/>
      <c r="D8" s="498"/>
      <c r="E8" s="498"/>
      <c r="F8" s="499"/>
    </row>
    <row r="9" spans="1:8" ht="15.45" customHeight="1" x14ac:dyDescent="0.3">
      <c r="A9" s="531" t="s">
        <v>132</v>
      </c>
      <c r="B9" s="532"/>
      <c r="C9" s="532"/>
      <c r="D9" s="532"/>
      <c r="E9" s="533"/>
      <c r="F9" s="347">
        <f>'3 - Project Info'!G45</f>
        <v>0</v>
      </c>
      <c r="G9" s="240"/>
    </row>
    <row r="10" spans="1:8" ht="15.45" customHeight="1" x14ac:dyDescent="0.3">
      <c r="A10" s="534" t="s">
        <v>86</v>
      </c>
      <c r="B10" s="535"/>
      <c r="C10" s="535"/>
      <c r="D10" s="535"/>
      <c r="E10" s="536"/>
      <c r="F10" s="133">
        <v>0</v>
      </c>
    </row>
    <row r="11" spans="1:8" ht="15.45" customHeight="1" x14ac:dyDescent="0.3">
      <c r="A11" s="537" t="s">
        <v>105</v>
      </c>
      <c r="B11" s="538"/>
      <c r="C11" s="538"/>
      <c r="D11" s="538"/>
      <c r="E11" s="539"/>
      <c r="F11" s="115">
        <f>SUM(F9:F10)</f>
        <v>0</v>
      </c>
    </row>
    <row r="12" spans="1:8" ht="15.45" customHeight="1" thickBot="1" x14ac:dyDescent="0.35">
      <c r="A12" s="500" t="s">
        <v>106</v>
      </c>
      <c r="B12" s="501"/>
      <c r="C12" s="501"/>
      <c r="D12" s="501"/>
      <c r="E12" s="502"/>
      <c r="F12" s="116">
        <f>F11-F16</f>
        <v>0</v>
      </c>
      <c r="G12" s="238"/>
      <c r="H12" s="238"/>
    </row>
    <row r="13" spans="1:8" ht="15" thickBot="1" x14ac:dyDescent="0.35">
      <c r="A13" s="259"/>
      <c r="B13" s="260"/>
      <c r="C13" s="260"/>
      <c r="D13" s="260"/>
      <c r="E13" s="260"/>
      <c r="F13" s="34"/>
    </row>
    <row r="14" spans="1:8" ht="18" customHeight="1" thickBot="1" x14ac:dyDescent="0.35">
      <c r="A14" s="497" t="s">
        <v>154</v>
      </c>
      <c r="B14" s="498"/>
      <c r="C14" s="498"/>
      <c r="D14" s="498"/>
      <c r="E14" s="498"/>
      <c r="F14" s="499"/>
    </row>
    <row r="15" spans="1:8" ht="45" customHeight="1" thickBot="1" x14ac:dyDescent="0.35">
      <c r="A15" s="528" t="s">
        <v>155</v>
      </c>
      <c r="B15" s="529"/>
      <c r="C15" s="529"/>
      <c r="D15" s="529"/>
      <c r="E15" s="529"/>
      <c r="F15" s="530"/>
    </row>
    <row r="16" spans="1:8" ht="14.4" x14ac:dyDescent="0.3">
      <c r="A16" s="251" t="s">
        <v>83</v>
      </c>
      <c r="B16" s="252"/>
      <c r="C16" s="253"/>
      <c r="D16" s="254"/>
      <c r="E16" s="254"/>
      <c r="F16" s="139">
        <v>0</v>
      </c>
    </row>
    <row r="17" spans="1:8" ht="14.4" customHeight="1" x14ac:dyDescent="0.3">
      <c r="A17" s="251" t="s">
        <v>101</v>
      </c>
      <c r="B17" s="252"/>
      <c r="C17" s="253"/>
      <c r="D17" s="254"/>
      <c r="E17" s="254"/>
      <c r="F17" s="112">
        <v>0</v>
      </c>
    </row>
    <row r="18" spans="1:8" ht="14.4" customHeight="1" x14ac:dyDescent="0.3">
      <c r="A18" s="251" t="s">
        <v>87</v>
      </c>
      <c r="B18" s="252"/>
      <c r="C18" s="253"/>
      <c r="D18" s="254"/>
      <c r="E18" s="254"/>
      <c r="F18" s="112">
        <v>0</v>
      </c>
    </row>
    <row r="19" spans="1:8" ht="14.4" customHeight="1" x14ac:dyDescent="0.3">
      <c r="A19" s="255" t="s">
        <v>156</v>
      </c>
      <c r="B19" s="252"/>
      <c r="C19" s="256"/>
      <c r="D19" s="254"/>
      <c r="E19" s="254"/>
      <c r="F19" s="112">
        <v>0</v>
      </c>
    </row>
    <row r="20" spans="1:8" ht="14.4" customHeight="1" x14ac:dyDescent="0.3">
      <c r="A20" s="491" t="s">
        <v>103</v>
      </c>
      <c r="B20" s="492"/>
      <c r="C20" s="492"/>
      <c r="D20" s="493"/>
      <c r="E20" s="257"/>
      <c r="F20" s="112">
        <v>0</v>
      </c>
      <c r="G20" s="241" t="s">
        <v>131</v>
      </c>
    </row>
    <row r="21" spans="1:8" ht="14.4" customHeight="1" x14ac:dyDescent="0.3">
      <c r="A21" s="508" t="s">
        <v>104</v>
      </c>
      <c r="B21" s="509"/>
      <c r="C21" s="509"/>
      <c r="D21" s="509"/>
      <c r="E21" s="258"/>
      <c r="F21" s="112">
        <v>0</v>
      </c>
      <c r="G21" s="348" t="s">
        <v>26</v>
      </c>
    </row>
    <row r="22" spans="1:8" ht="15.75" customHeight="1" x14ac:dyDescent="0.3">
      <c r="A22" s="98" t="s">
        <v>99</v>
      </c>
      <c r="B22" s="474" t="s">
        <v>100</v>
      </c>
      <c r="C22" s="475"/>
      <c r="D22" s="475"/>
      <c r="E22" s="557"/>
      <c r="F22" s="112">
        <v>0</v>
      </c>
      <c r="G22" s="242"/>
    </row>
    <row r="23" spans="1:8" ht="15.75" customHeight="1" x14ac:dyDescent="0.3">
      <c r="A23" s="98" t="s">
        <v>99</v>
      </c>
      <c r="B23" s="474" t="s">
        <v>100</v>
      </c>
      <c r="C23" s="475"/>
      <c r="D23" s="475"/>
      <c r="E23" s="557"/>
      <c r="F23" s="112">
        <v>0</v>
      </c>
      <c r="G23" s="242"/>
    </row>
    <row r="24" spans="1:8" ht="15.75" customHeight="1" x14ac:dyDescent="0.3">
      <c r="A24" s="98" t="s">
        <v>99</v>
      </c>
      <c r="B24" s="474" t="s">
        <v>100</v>
      </c>
      <c r="C24" s="475"/>
      <c r="D24" s="475"/>
      <c r="E24" s="557"/>
      <c r="F24" s="112">
        <v>0</v>
      </c>
      <c r="G24" s="242"/>
    </row>
    <row r="25" spans="1:8" ht="15.75" customHeight="1" x14ac:dyDescent="0.3">
      <c r="A25" s="98" t="s">
        <v>99</v>
      </c>
      <c r="B25" s="474" t="s">
        <v>100</v>
      </c>
      <c r="C25" s="475"/>
      <c r="D25" s="475"/>
      <c r="E25" s="557"/>
      <c r="F25" s="112">
        <v>0</v>
      </c>
      <c r="G25" s="242"/>
    </row>
    <row r="26" spans="1:8" ht="15.75" customHeight="1" x14ac:dyDescent="0.3">
      <c r="A26" s="98" t="s">
        <v>99</v>
      </c>
      <c r="B26" s="474" t="s">
        <v>100</v>
      </c>
      <c r="C26" s="475"/>
      <c r="D26" s="475"/>
      <c r="E26" s="557"/>
      <c r="F26" s="112">
        <v>0</v>
      </c>
      <c r="G26" s="242"/>
    </row>
    <row r="27" spans="1:8" ht="15.75" customHeight="1" x14ac:dyDescent="0.3">
      <c r="A27" s="98" t="s">
        <v>99</v>
      </c>
      <c r="B27" s="474" t="s">
        <v>100</v>
      </c>
      <c r="C27" s="475"/>
      <c r="D27" s="475"/>
      <c r="E27" s="557"/>
      <c r="F27" s="112">
        <v>0</v>
      </c>
      <c r="G27" s="242"/>
    </row>
    <row r="28" spans="1:8" ht="15.75" customHeight="1" x14ac:dyDescent="0.3">
      <c r="A28" s="98" t="s">
        <v>99</v>
      </c>
      <c r="B28" s="474" t="s">
        <v>100</v>
      </c>
      <c r="C28" s="475"/>
      <c r="D28" s="475"/>
      <c r="E28" s="557"/>
      <c r="F28" s="112">
        <v>0</v>
      </c>
      <c r="G28" s="242"/>
    </row>
    <row r="29" spans="1:8" ht="15.75" customHeight="1" thickBot="1" x14ac:dyDescent="0.35">
      <c r="A29" s="98" t="s">
        <v>99</v>
      </c>
      <c r="B29" s="474" t="s">
        <v>100</v>
      </c>
      <c r="C29" s="475"/>
      <c r="D29" s="475"/>
      <c r="E29" s="557"/>
      <c r="F29" s="140">
        <v>0</v>
      </c>
      <c r="G29" s="242"/>
    </row>
    <row r="30" spans="1:8" ht="18" customHeight="1" thickBot="1" x14ac:dyDescent="0.35">
      <c r="A30" s="512" t="s">
        <v>94</v>
      </c>
      <c r="B30" s="513"/>
      <c r="C30" s="513"/>
      <c r="D30" s="513"/>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06" t="s">
        <v>107</v>
      </c>
      <c r="B31" s="507"/>
      <c r="C31" s="507"/>
      <c r="D31" s="507"/>
      <c r="E31" s="261"/>
      <c r="F31" s="83"/>
      <c r="G31" s="242" t="str">
        <f>IF(F31=0,"Be sure to enter a number here","")</f>
        <v>Be sure to enter a number here</v>
      </c>
    </row>
    <row r="32" spans="1:8" ht="45" customHeight="1" thickBot="1" x14ac:dyDescent="0.35">
      <c r="A32" s="510" t="s">
        <v>157</v>
      </c>
      <c r="B32" s="511"/>
      <c r="C32" s="511"/>
      <c r="D32" s="511"/>
      <c r="E32" s="287"/>
      <c r="F32" s="74">
        <f>(F19)*F31</f>
        <v>0</v>
      </c>
      <c r="G32" s="244"/>
      <c r="H32" s="238"/>
    </row>
    <row r="33" spans="1:11" ht="15" thickBot="1" x14ac:dyDescent="0.35">
      <c r="A33" s="262"/>
      <c r="B33" s="262"/>
      <c r="C33" s="262"/>
      <c r="D33" s="262"/>
      <c r="E33" s="262"/>
      <c r="F33" s="137"/>
      <c r="G33" s="244"/>
      <c r="H33" s="238"/>
    </row>
    <row r="34" spans="1:11" ht="18" customHeight="1" thickBot="1" x14ac:dyDescent="0.35">
      <c r="A34" s="497" t="s">
        <v>158</v>
      </c>
      <c r="B34" s="498"/>
      <c r="C34" s="498"/>
      <c r="D34" s="498"/>
      <c r="E34" s="498"/>
      <c r="F34" s="499"/>
      <c r="G34" s="244"/>
      <c r="H34" s="238"/>
    </row>
    <row r="35" spans="1:11" ht="18" customHeight="1" x14ac:dyDescent="0.3">
      <c r="A35" s="516" t="s">
        <v>122</v>
      </c>
      <c r="B35" s="517"/>
      <c r="C35" s="517"/>
      <c r="D35" s="517"/>
      <c r="E35" s="518"/>
      <c r="F35" s="146">
        <v>0</v>
      </c>
      <c r="G35" s="244"/>
      <c r="H35" s="238"/>
    </row>
    <row r="36" spans="1:11" ht="18" customHeight="1" thickBot="1" x14ac:dyDescent="0.35">
      <c r="A36" s="519" t="s">
        <v>123</v>
      </c>
      <c r="B36" s="520"/>
      <c r="C36" s="520"/>
      <c r="D36" s="520"/>
      <c r="E36" s="521"/>
      <c r="F36" s="349">
        <f>F31</f>
        <v>0</v>
      </c>
      <c r="H36" s="238"/>
    </row>
    <row r="37" spans="1:11" ht="46.8" customHeight="1" thickBot="1" x14ac:dyDescent="0.35">
      <c r="A37" s="522" t="s">
        <v>129</v>
      </c>
      <c r="B37" s="523"/>
      <c r="C37" s="523"/>
      <c r="D37" s="523"/>
      <c r="E37" s="524"/>
      <c r="F37" s="145">
        <f>F35*F36</f>
        <v>0</v>
      </c>
      <c r="G37" s="514" t="s">
        <v>128</v>
      </c>
      <c r="H37" s="515"/>
      <c r="I37" s="515"/>
      <c r="J37" s="515"/>
      <c r="K37" s="515"/>
    </row>
    <row r="38" spans="1:11" ht="14.4" thickBot="1" x14ac:dyDescent="0.35">
      <c r="A38" s="263"/>
      <c r="B38" s="263"/>
      <c r="C38" s="263"/>
      <c r="D38" s="263"/>
      <c r="E38" s="264"/>
      <c r="F38" s="238"/>
    </row>
    <row r="39" spans="1:11" ht="30" customHeight="1" thickBot="1" x14ac:dyDescent="0.35">
      <c r="A39" s="503" t="s">
        <v>159</v>
      </c>
      <c r="B39" s="504"/>
      <c r="C39" s="504"/>
      <c r="D39" s="504"/>
      <c r="E39" s="504"/>
      <c r="F39" s="505"/>
    </row>
    <row r="40" spans="1:11" ht="84" customHeight="1" thickBot="1" x14ac:dyDescent="0.35">
      <c r="A40" s="413" t="s">
        <v>62</v>
      </c>
      <c r="B40" s="414"/>
      <c r="C40" s="414"/>
      <c r="D40" s="414"/>
      <c r="E40" s="414"/>
      <c r="F40" s="415"/>
    </row>
    <row r="43" spans="1:11" hidden="1" x14ac:dyDescent="0.3">
      <c r="B43" s="235" t="s">
        <v>99</v>
      </c>
    </row>
    <row r="44" spans="1:11" hidden="1" x14ac:dyDescent="0.3">
      <c r="B44" s="235" t="s">
        <v>79</v>
      </c>
    </row>
    <row r="45" spans="1:11" hidden="1" x14ac:dyDescent="0.3">
      <c r="B45" s="235" t="s">
        <v>81</v>
      </c>
    </row>
    <row r="46" spans="1:11" hidden="1" x14ac:dyDescent="0.3">
      <c r="B46" s="235" t="s">
        <v>143</v>
      </c>
    </row>
  </sheetData>
  <sheetProtection algorithmName="SHA-512" hashValue="9G7dn2LtuF3cpkYPrMAGl9Al2g6Jg7qRpkUEwMKswlACPiwPbLQBXMGmout20u0ZomFNQr7L5onfgtKjY0bhJA==" saltValue="OC5uXQvfQO8LNhax9lnoew==" spinCount="100000" sheet="1" objects="1" scenarios="1" selectLockedCells="1"/>
  <mergeCells count="32">
    <mergeCell ref="B26:E26"/>
    <mergeCell ref="B27:E27"/>
    <mergeCell ref="B28:E28"/>
    <mergeCell ref="B29:E29"/>
    <mergeCell ref="A9:E9"/>
    <mergeCell ref="A1:F1"/>
    <mergeCell ref="A2:F2"/>
    <mergeCell ref="A3:F3"/>
    <mergeCell ref="A5:C5"/>
    <mergeCell ref="A8:F8"/>
    <mergeCell ref="A6:B6"/>
    <mergeCell ref="A10:E10"/>
    <mergeCell ref="A11:E11"/>
    <mergeCell ref="A12:E12"/>
    <mergeCell ref="A14:F14"/>
    <mergeCell ref="A15:F15"/>
    <mergeCell ref="A20:D20"/>
    <mergeCell ref="A21:D21"/>
    <mergeCell ref="B22:E22"/>
    <mergeCell ref="B23:E23"/>
    <mergeCell ref="B24:E24"/>
    <mergeCell ref="B25:E25"/>
    <mergeCell ref="G37:K37"/>
    <mergeCell ref="A39:F39"/>
    <mergeCell ref="A30:D30"/>
    <mergeCell ref="A31:D31"/>
    <mergeCell ref="A32:D32"/>
    <mergeCell ref="A40:F40"/>
    <mergeCell ref="A34:F34"/>
    <mergeCell ref="A35:E35"/>
    <mergeCell ref="A36:E36"/>
    <mergeCell ref="A37:E37"/>
  </mergeCells>
  <conditionalFormatting sqref="A39">
    <cfRule type="expression" dxfId="5" priority="1" stopIfTrue="1">
      <formula>#REF!&lt;&gt;$F$12</formula>
    </cfRule>
  </conditionalFormatting>
  <dataValidations count="6">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8746DE8F-74D8-4B22-AF86-AF556362383B}"/>
    <dataValidation allowBlank="1" showInputMessage="1" showErrorMessage="1" prompt="Use Line 17 on Affordability Gap worksheet" sqref="A16" xr:uid="{8A0BFCF9-04EE-490F-9887-51F25F3A70BE}"/>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CCFC729A-BD77-472B-A9B6-94BBB0813D79}">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B35FE581-4315-4E07-86BD-C7E5B315FE2C}">
      <formula1>F31</formula1>
    </dataValidation>
    <dataValidation allowBlank="1" sqref="F37" xr:uid="{3BE9CA64-CEEA-4963-98DC-29CD0BCEB08F}"/>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631C0FA2-DF42-45DF-AFDC-DD68F9C0BFDC}">
      <formula1>0</formula1>
      <formula2>1000</formula2>
    </dataValidation>
  </dataValidations>
  <hyperlinks>
    <hyperlink ref="G21" r:id="rId1" xr:uid="{7C91269C-EBD7-40E0-8DF6-F912146B72CA}"/>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6AEA4DD-A714-4616-93B9-01BAB5EED869}">
          <x14:formula1>
            <xm:f>'4 -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CF2465AA-38CB-4850-8F15-E5424F2F3A39}">
          <x14:formula1>
            <xm:f>'4 - Project Info'!#REF!</xm:f>
          </x14:formula1>
          <xm:sqref>F31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0ECEC-48FD-40D0-9429-E6670CF22997}">
  <sheetPr>
    <tabColor theme="9"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6" customWidth="1"/>
    <col min="2" max="2" width="23.5546875" style="106" customWidth="1"/>
    <col min="3" max="3" width="17.88671875" style="106" customWidth="1"/>
    <col min="4" max="4" width="17.88671875" style="190" customWidth="1"/>
    <col min="5" max="5" width="17" style="106" customWidth="1"/>
    <col min="6" max="6" width="4" style="106" customWidth="1"/>
    <col min="7" max="7" width="18.109375" style="106" customWidth="1"/>
    <col min="8" max="8" width="32.21875" style="106" customWidth="1"/>
    <col min="9" max="9" width="17.88671875" style="106" customWidth="1"/>
    <col min="10" max="10" width="76.44140625" style="106" bestFit="1" customWidth="1"/>
    <col min="11" max="11" width="9.109375" style="106" customWidth="1"/>
    <col min="12" max="16384" width="9.109375" style="106"/>
  </cols>
  <sheetData>
    <row r="1" spans="1:31" ht="25.2" customHeight="1" thickBot="1" x14ac:dyDescent="0.35">
      <c r="A1" s="388" t="s">
        <v>210</v>
      </c>
      <c r="B1" s="388"/>
      <c r="C1" s="388"/>
      <c r="D1" s="388"/>
      <c r="E1" s="388"/>
      <c r="F1" s="388"/>
      <c r="G1" s="388"/>
      <c r="H1" s="388"/>
      <c r="I1" s="388"/>
    </row>
    <row r="2" spans="1:31" ht="18.75" customHeight="1" x14ac:dyDescent="0.3">
      <c r="A2" s="195" t="s">
        <v>64</v>
      </c>
      <c r="B2" s="393">
        <f>SUMMARY!C10</f>
        <v>0</v>
      </c>
      <c r="C2" s="394"/>
      <c r="D2" s="394"/>
      <c r="E2" s="395"/>
      <c r="F2" s="147"/>
      <c r="G2" s="195" t="s">
        <v>65</v>
      </c>
      <c r="H2" s="396" t="s">
        <v>212</v>
      </c>
      <c r="I2" s="395"/>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5">
      <c r="A3" s="196" t="s">
        <v>66</v>
      </c>
      <c r="B3" s="397">
        <f>SUMMARY!C11</f>
        <v>0</v>
      </c>
      <c r="C3" s="398"/>
      <c r="D3" s="398"/>
      <c r="E3" s="399"/>
      <c r="F3" s="149"/>
      <c r="G3" s="274" t="s">
        <v>67</v>
      </c>
      <c r="H3" s="397">
        <f>'4 - Project Info'!B7</f>
        <v>0</v>
      </c>
      <c r="I3" s="399"/>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5">
      <c r="A5" s="400" t="s">
        <v>68</v>
      </c>
      <c r="B5" s="401"/>
      <c r="C5" s="401"/>
      <c r="D5" s="401"/>
      <c r="E5" s="402"/>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2" customHeight="1" x14ac:dyDescent="0.3">
      <c r="A6" s="159" t="s">
        <v>72</v>
      </c>
      <c r="B6" s="160">
        <f>E12</f>
        <v>0</v>
      </c>
      <c r="C6" s="405" t="s">
        <v>73</v>
      </c>
      <c r="D6" s="406"/>
      <c r="E6" s="157">
        <f>E19</f>
        <v>0</v>
      </c>
      <c r="F6" s="149"/>
      <c r="G6" s="214" t="s">
        <v>57</v>
      </c>
      <c r="H6" s="174"/>
      <c r="I6" s="158">
        <f>'4 -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2" customHeight="1" thickBot="1" x14ac:dyDescent="0.35">
      <c r="A7" s="162" t="s">
        <v>74</v>
      </c>
      <c r="B7" s="333">
        <v>0</v>
      </c>
      <c r="C7" s="407" t="s">
        <v>121</v>
      </c>
      <c r="D7" s="408"/>
      <c r="E7" s="333">
        <v>0</v>
      </c>
      <c r="F7" s="149"/>
      <c r="G7" s="212" t="s">
        <v>56</v>
      </c>
      <c r="H7" s="176"/>
      <c r="I7" s="161">
        <f>'4 -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5">
      <c r="A8" s="151"/>
      <c r="B8" s="152"/>
      <c r="C8" s="152"/>
      <c r="D8" s="153"/>
      <c r="E8" s="152"/>
      <c r="F8" s="149"/>
      <c r="G8" s="212" t="s">
        <v>75</v>
      </c>
      <c r="H8" s="176"/>
      <c r="I8" s="161">
        <f>'4 -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5">
      <c r="A9" s="409" t="s">
        <v>127</v>
      </c>
      <c r="B9" s="410"/>
      <c r="C9" s="163" t="s">
        <v>69</v>
      </c>
      <c r="D9" s="164" t="s">
        <v>70</v>
      </c>
      <c r="E9" s="163" t="s">
        <v>71</v>
      </c>
      <c r="F9" s="149"/>
      <c r="G9" s="215" t="s">
        <v>76</v>
      </c>
      <c r="H9" s="208"/>
      <c r="I9" s="161">
        <f>'4 -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3">
      <c r="A10" s="411" t="s">
        <v>180</v>
      </c>
      <c r="B10" s="412"/>
      <c r="C10" s="165">
        <f>'4 - Value Gap'!H13</f>
        <v>0</v>
      </c>
      <c r="D10" s="334">
        <v>0</v>
      </c>
      <c r="E10" s="166">
        <f>D10*$B$7</f>
        <v>0</v>
      </c>
      <c r="F10" s="149"/>
      <c r="G10" s="212" t="s">
        <v>77</v>
      </c>
      <c r="H10" s="176"/>
      <c r="I10" s="161">
        <f>'4 -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5">
      <c r="A11" s="411" t="s">
        <v>179</v>
      </c>
      <c r="B11" s="412"/>
      <c r="C11" s="272">
        <f>'4 -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5">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399999999999999" customHeight="1" x14ac:dyDescent="0.3">
      <c r="A13" s="389" t="s">
        <v>197</v>
      </c>
      <c r="B13" s="390"/>
      <c r="C13" s="336">
        <v>0</v>
      </c>
      <c r="D13" s="337">
        <v>0</v>
      </c>
      <c r="E13" s="203"/>
      <c r="F13" s="152"/>
      <c r="G13" s="212" t="s">
        <v>160</v>
      </c>
      <c r="H13" s="281"/>
      <c r="I13" s="161">
        <f>'4 - Project Info'!G40</f>
        <v>0</v>
      </c>
      <c r="J13" s="152"/>
      <c r="U13" s="167"/>
      <c r="V13" s="167"/>
      <c r="W13" s="167"/>
      <c r="X13" s="167"/>
      <c r="Y13" s="167"/>
      <c r="Z13" s="167"/>
      <c r="AA13" s="167"/>
      <c r="AB13" s="167"/>
      <c r="AC13" s="167"/>
      <c r="AD13" s="167"/>
    </row>
    <row r="14" spans="1:31" s="108" customFormat="1" ht="17.399999999999999" customHeight="1" thickBot="1" x14ac:dyDescent="0.35">
      <c r="A14" s="391" t="s">
        <v>78</v>
      </c>
      <c r="B14" s="392"/>
      <c r="C14" s="85" t="e">
        <f>-((C13-(C12))/C13)</f>
        <v>#DIV/0!</v>
      </c>
      <c r="D14" s="85" t="e">
        <f>-((D13-(D12))/D13)</f>
        <v>#DIV/0!</v>
      </c>
      <c r="E14" s="204"/>
      <c r="F14" s="152"/>
      <c r="G14" s="213" t="s">
        <v>80</v>
      </c>
      <c r="H14" s="209"/>
      <c r="I14" s="168">
        <f>'4 - Project Info'!G41</f>
        <v>0</v>
      </c>
      <c r="J14" s="152"/>
      <c r="U14" s="167"/>
      <c r="V14" s="167"/>
      <c r="W14" s="167"/>
      <c r="X14" s="167"/>
      <c r="Y14" s="167"/>
      <c r="Z14" s="167"/>
      <c r="AA14" s="167"/>
      <c r="AB14" s="167"/>
      <c r="AC14" s="167"/>
      <c r="AD14" s="167"/>
    </row>
    <row r="15" spans="1:31" ht="18.75" customHeight="1" thickBot="1" x14ac:dyDescent="0.35">
      <c r="C15" s="205"/>
      <c r="D15" s="206"/>
      <c r="E15" s="198"/>
      <c r="F15" s="167"/>
      <c r="G15" s="217" t="s">
        <v>114</v>
      </c>
      <c r="H15" s="210"/>
      <c r="I15" s="86">
        <f>SUM(I6:I10)+I14</f>
        <v>0</v>
      </c>
      <c r="J15" s="167"/>
    </row>
    <row r="16" spans="1:31" ht="18.75" customHeight="1" thickBot="1" x14ac:dyDescent="0.35">
      <c r="A16" s="403" t="s">
        <v>140</v>
      </c>
      <c r="B16" s="404"/>
      <c r="C16" s="163" t="s">
        <v>69</v>
      </c>
      <c r="D16" s="164" t="s">
        <v>70</v>
      </c>
      <c r="E16" s="163" t="s">
        <v>71</v>
      </c>
      <c r="F16" s="108"/>
      <c r="G16" s="218" t="s">
        <v>126</v>
      </c>
      <c r="H16" s="211"/>
      <c r="I16" s="339">
        <v>0</v>
      </c>
      <c r="J16" s="108"/>
    </row>
    <row r="17" spans="1:10" ht="18.75" customHeight="1" x14ac:dyDescent="0.3">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5">
      <c r="A18" s="220" t="s">
        <v>116</v>
      </c>
      <c r="B18" s="223"/>
      <c r="C18" s="177">
        <f>'1 - Aff Gap'!F35</f>
        <v>0</v>
      </c>
      <c r="D18" s="341">
        <v>0</v>
      </c>
      <c r="E18" s="192">
        <f>D18*$E$7</f>
        <v>0</v>
      </c>
      <c r="F18" s="167"/>
      <c r="G18" s="106"/>
      <c r="H18" s="106"/>
      <c r="I18" s="106"/>
    </row>
    <row r="19" spans="1:10" ht="18.600000000000001" customHeight="1" thickBot="1" x14ac:dyDescent="0.35">
      <c r="A19" s="225" t="s">
        <v>117</v>
      </c>
      <c r="B19" s="224"/>
      <c r="C19" s="89">
        <f>SUM(C17:C18)</f>
        <v>0</v>
      </c>
      <c r="D19" s="89">
        <f>SUM(D17:D18)</f>
        <v>0</v>
      </c>
      <c r="E19" s="89">
        <f>D19*$E$7</f>
        <v>0</v>
      </c>
      <c r="F19" s="108"/>
      <c r="G19" s="222" t="s">
        <v>127</v>
      </c>
      <c r="H19" s="207"/>
      <c r="I19" s="156" t="s">
        <v>69</v>
      </c>
    </row>
    <row r="20" spans="1:10" ht="26.4" customHeight="1" x14ac:dyDescent="0.3">
      <c r="A20" s="389" t="s">
        <v>135</v>
      </c>
      <c r="B20" s="390"/>
      <c r="C20" s="336">
        <v>0</v>
      </c>
      <c r="D20" s="336">
        <v>0</v>
      </c>
      <c r="E20" s="198"/>
      <c r="F20" s="108"/>
      <c r="G20" s="230" t="s">
        <v>138</v>
      </c>
      <c r="H20" s="193"/>
      <c r="I20" s="202">
        <f>'4 - Value Gap'!H13+'4 - Value Gap'!H14</f>
        <v>0</v>
      </c>
    </row>
    <row r="21" spans="1:10" ht="18" customHeight="1" thickBot="1" x14ac:dyDescent="0.35">
      <c r="A21" s="391" t="s">
        <v>78</v>
      </c>
      <c r="B21" s="392"/>
      <c r="C21" s="85" t="e">
        <f>-((C20-C17)/C20)</f>
        <v>#DIV/0!</v>
      </c>
      <c r="D21" s="85" t="e">
        <f>-((D20-D17)/D20)</f>
        <v>#DIV/0!</v>
      </c>
      <c r="E21" s="198"/>
      <c r="F21" s="108"/>
      <c r="G21" s="231" t="s">
        <v>136</v>
      </c>
      <c r="H21" s="232"/>
      <c r="I21" s="233">
        <f>SUM('4 - Value Gap'!H15:H22)</f>
        <v>0</v>
      </c>
    </row>
    <row r="22" spans="1:10" ht="18.75" customHeight="1" thickBot="1" x14ac:dyDescent="0.35">
      <c r="A22" s="170"/>
      <c r="B22" s="170"/>
      <c r="C22" s="170"/>
      <c r="D22" s="171"/>
      <c r="E22" s="172"/>
      <c r="F22" s="108"/>
      <c r="G22" s="228" t="s">
        <v>82</v>
      </c>
      <c r="H22" s="229"/>
      <c r="I22" s="87">
        <f>SUM(I20:I21)</f>
        <v>0</v>
      </c>
    </row>
    <row r="23" spans="1:10" ht="18.75" customHeight="1" thickBot="1" x14ac:dyDescent="0.35">
      <c r="A23" s="234" t="s">
        <v>139</v>
      </c>
      <c r="B23" s="283" t="s">
        <v>90</v>
      </c>
      <c r="C23" s="283" t="s">
        <v>91</v>
      </c>
      <c r="D23" s="284" t="s">
        <v>79</v>
      </c>
      <c r="E23" s="197"/>
      <c r="F23" s="108"/>
    </row>
    <row r="24" spans="1:10" ht="18.75" customHeight="1" thickBot="1" x14ac:dyDescent="0.35">
      <c r="A24" s="182" t="str">
        <f>'4 - Leverage'!B7</f>
        <v>Click to Enter</v>
      </c>
      <c r="B24" s="183">
        <f>'4 - Leverage'!D7</f>
        <v>0</v>
      </c>
      <c r="C24" s="184" t="str">
        <f>'4 - Leverage'!A7</f>
        <v>Click to Enter</v>
      </c>
      <c r="D24" s="185" t="str">
        <f>'4 - Leverage'!E7</f>
        <v>Click to Enter</v>
      </c>
      <c r="E24" s="198"/>
      <c r="F24" s="108"/>
      <c r="G24" s="219" t="s">
        <v>118</v>
      </c>
      <c r="H24" s="286"/>
      <c r="I24" s="163" t="s">
        <v>69</v>
      </c>
    </row>
    <row r="25" spans="1:10" ht="18" customHeight="1" x14ac:dyDescent="0.3">
      <c r="A25" s="186" t="str">
        <f>'4 - Leverage'!B8</f>
        <v>Click to Enter</v>
      </c>
      <c r="B25" s="187">
        <f>'4 - Leverage'!D8</f>
        <v>0</v>
      </c>
      <c r="C25" s="188" t="str">
        <f>'4 - Leverage'!A8</f>
        <v>Click to Enter</v>
      </c>
      <c r="D25" s="189" t="str">
        <f>'4 - Leverage'!E8</f>
        <v>Click to Enter</v>
      </c>
      <c r="E25" s="198"/>
      <c r="F25" s="108"/>
      <c r="G25" s="173" t="s">
        <v>83</v>
      </c>
      <c r="H25" s="174"/>
      <c r="I25" s="192">
        <f>'4 - Aff Gap'!F16</f>
        <v>0</v>
      </c>
    </row>
    <row r="26" spans="1:10" ht="18" customHeight="1" x14ac:dyDescent="0.3">
      <c r="A26" s="186" t="str">
        <f>'4 - Leverage'!B9</f>
        <v>Click to Enter</v>
      </c>
      <c r="B26" s="187">
        <f>'4 - Leverage'!D9</f>
        <v>0</v>
      </c>
      <c r="C26" s="188" t="str">
        <f>'4 - Leverage'!A9</f>
        <v>Click to Enter</v>
      </c>
      <c r="D26" s="189" t="str">
        <f>'4 - Leverage'!E9</f>
        <v>Click to Enter</v>
      </c>
      <c r="E26" s="198"/>
      <c r="F26" s="108"/>
      <c r="G26" s="175" t="s">
        <v>85</v>
      </c>
      <c r="H26" s="176"/>
      <c r="I26" s="192">
        <f>'4 - Aff Gap'!F17</f>
        <v>0</v>
      </c>
    </row>
    <row r="27" spans="1:10" ht="18" customHeight="1" x14ac:dyDescent="0.3">
      <c r="A27" s="186" t="str">
        <f>'4 - Leverage'!B10</f>
        <v>Click to Enter</v>
      </c>
      <c r="B27" s="187">
        <f>'4 - Leverage'!D10</f>
        <v>0</v>
      </c>
      <c r="C27" s="188" t="str">
        <f>'4 - Leverage'!A10</f>
        <v>Click to Enter</v>
      </c>
      <c r="D27" s="189" t="str">
        <f>'4 - Leverage'!E10</f>
        <v>Click to Enter</v>
      </c>
      <c r="E27" s="200"/>
      <c r="F27" s="108"/>
      <c r="G27" s="178" t="s">
        <v>87</v>
      </c>
      <c r="H27" s="179"/>
      <c r="I27" s="192">
        <f>'4 - Aff Gap'!F18</f>
        <v>0</v>
      </c>
    </row>
    <row r="28" spans="1:10" ht="18" customHeight="1" x14ac:dyDescent="0.3">
      <c r="A28" s="186" t="str">
        <f>'4 - Leverage'!B11</f>
        <v>Click to Enter</v>
      </c>
      <c r="B28" s="187">
        <f>'4 - Leverage'!D11</f>
        <v>0</v>
      </c>
      <c r="C28" s="188" t="str">
        <f>'4 - Leverage'!A11</f>
        <v>Click to Enter</v>
      </c>
      <c r="D28" s="189" t="str">
        <f>'4 - Leverage'!E11</f>
        <v>Click to Enter</v>
      </c>
      <c r="E28" s="200"/>
      <c r="F28" s="108"/>
      <c r="G28" s="230" t="s">
        <v>134</v>
      </c>
      <c r="H28" s="193"/>
      <c r="I28" s="202">
        <f>'4 - Aff Gap'!F19</f>
        <v>0</v>
      </c>
    </row>
    <row r="29" spans="1:10" ht="18" customHeight="1" x14ac:dyDescent="0.3">
      <c r="A29" s="186" t="str">
        <f>'4 - Leverage'!B12</f>
        <v>Click to Enter</v>
      </c>
      <c r="B29" s="187">
        <f>'4 - Leverage'!D12</f>
        <v>0</v>
      </c>
      <c r="C29" s="188" t="str">
        <f>'4 - Leverage'!A12</f>
        <v>Click to Enter</v>
      </c>
      <c r="D29" s="189" t="str">
        <f>'4 - Leverage'!E12</f>
        <v>Click to Enter</v>
      </c>
      <c r="E29" s="198"/>
      <c r="F29" s="108"/>
      <c r="G29" s="212" t="s">
        <v>92</v>
      </c>
      <c r="H29" s="281"/>
      <c r="I29" s="191">
        <f>'4 - Aff Gap'!F20</f>
        <v>0</v>
      </c>
    </row>
    <row r="30" spans="1:10" ht="18" customHeight="1" x14ac:dyDescent="0.3">
      <c r="A30" s="186" t="str">
        <f>'4 - Leverage'!B13</f>
        <v>Click to Enter</v>
      </c>
      <c r="B30" s="187">
        <f>'4 - Leverage'!D13</f>
        <v>0</v>
      </c>
      <c r="C30" s="188" t="str">
        <f>'4 - Leverage'!A13</f>
        <v>Click to Enter</v>
      </c>
      <c r="D30" s="189" t="str">
        <f>'4 - Leverage'!E13</f>
        <v>Click to Enter</v>
      </c>
      <c r="E30" s="201"/>
      <c r="F30" s="108"/>
      <c r="G30" s="212" t="s">
        <v>93</v>
      </c>
      <c r="H30" s="281"/>
      <c r="I30" s="191">
        <f>'4 - Aff Gap'!F21</f>
        <v>0</v>
      </c>
    </row>
    <row r="31" spans="1:10" ht="19.8" customHeight="1" thickBot="1" x14ac:dyDescent="0.35">
      <c r="A31" s="186" t="str">
        <f>'4 - Leverage'!B14</f>
        <v>Click to Enter</v>
      </c>
      <c r="B31" s="187">
        <f>'4 - Leverage'!D14</f>
        <v>0</v>
      </c>
      <c r="C31" s="188" t="str">
        <f>'4 - Leverage'!A14</f>
        <v>Click to Enter</v>
      </c>
      <c r="D31" s="189" t="str">
        <f>'4 - Leverage'!E14</f>
        <v>Click to Enter</v>
      </c>
      <c r="E31" s="201"/>
      <c r="F31" s="108"/>
      <c r="G31" s="231" t="s">
        <v>137</v>
      </c>
      <c r="H31" s="232"/>
      <c r="I31" s="191">
        <f>SUM('4 - Aff Gap'!F22:F29)</f>
        <v>0</v>
      </c>
    </row>
    <row r="32" spans="1:10" ht="18.75" customHeight="1" thickBot="1" x14ac:dyDescent="0.35">
      <c r="A32" s="186" t="str">
        <f>'4 - Leverage'!B15</f>
        <v>Click to Enter</v>
      </c>
      <c r="B32" s="187">
        <f>'4 - Leverage'!D15</f>
        <v>0</v>
      </c>
      <c r="C32" s="188" t="str">
        <f>'4 - Leverage'!A15</f>
        <v>Click to Enter</v>
      </c>
      <c r="D32" s="189" t="str">
        <f>'4 - Leverage'!E15</f>
        <v>Click to Enter</v>
      </c>
      <c r="E32" s="201"/>
      <c r="F32" s="108"/>
      <c r="G32" s="227" t="s">
        <v>94</v>
      </c>
      <c r="H32" s="194"/>
      <c r="I32" s="87">
        <f>SUM(I26:I31)</f>
        <v>0</v>
      </c>
    </row>
    <row r="33" spans="1:10" ht="18.75" customHeight="1" thickBot="1" x14ac:dyDescent="0.35">
      <c r="A33" s="186" t="str">
        <f>'4 - Leverage'!B16</f>
        <v>Click to Enter</v>
      </c>
      <c r="B33" s="187">
        <f>'4 - Leverage'!D16</f>
        <v>0</v>
      </c>
      <c r="C33" s="188" t="str">
        <f>'4 - Leverage'!A16</f>
        <v>Click to Enter</v>
      </c>
      <c r="D33" s="189" t="str">
        <f>'4 - Leverage'!E16</f>
        <v>Click to Enter</v>
      </c>
      <c r="E33" s="199"/>
      <c r="F33" s="108"/>
      <c r="I33" s="107"/>
    </row>
    <row r="34" spans="1:10" ht="18.75" customHeight="1" thickBot="1" x14ac:dyDescent="0.35">
      <c r="A34" s="186" t="str">
        <f>'4 - Leverage'!B17</f>
        <v>Click to Enter</v>
      </c>
      <c r="B34" s="187">
        <f>'4 - Leverage'!D17</f>
        <v>0</v>
      </c>
      <c r="C34" s="188" t="str">
        <f>'4 - Leverage'!A17</f>
        <v>Click to Enter</v>
      </c>
      <c r="D34" s="189" t="str">
        <f>'4 - Leverage'!E17</f>
        <v>Click to Enter</v>
      </c>
      <c r="E34" s="199"/>
      <c r="F34" s="108"/>
      <c r="G34" s="219" t="s">
        <v>119</v>
      </c>
      <c r="H34" s="285"/>
      <c r="I34" s="163" t="s">
        <v>69</v>
      </c>
    </row>
    <row r="35" spans="1:10" ht="18.75" customHeight="1" x14ac:dyDescent="0.3">
      <c r="A35" s="186" t="str">
        <f>'4 - Leverage'!B18</f>
        <v>Click to Enter</v>
      </c>
      <c r="B35" s="187">
        <f>'4 - Leverage'!D18</f>
        <v>0</v>
      </c>
      <c r="C35" s="188" t="str">
        <f>'4 - Leverage'!A18</f>
        <v>Click to Enter</v>
      </c>
      <c r="D35" s="189" t="str">
        <f>'4 - Leverage'!E18</f>
        <v>Click to Enter</v>
      </c>
      <c r="E35" s="199"/>
      <c r="F35" s="108"/>
      <c r="G35" s="214" t="s">
        <v>84</v>
      </c>
      <c r="H35" s="174"/>
      <c r="I35" s="192">
        <f>'4 - Aff Gap'!F9</f>
        <v>0</v>
      </c>
    </row>
    <row r="36" spans="1:10" s="169" customFormat="1" ht="18.75" customHeight="1" thickBot="1" x14ac:dyDescent="0.35">
      <c r="A36" s="186" t="str">
        <f>'4 - Leverage'!B19</f>
        <v>Click to Enter</v>
      </c>
      <c r="B36" s="187">
        <f>'4 - Leverage'!D19</f>
        <v>0</v>
      </c>
      <c r="C36" s="188" t="str">
        <f>'4 - Leverage'!A19</f>
        <v>Click to Enter</v>
      </c>
      <c r="D36" s="189" t="str">
        <f>'4 - Leverage'!E19</f>
        <v>Click to Enter</v>
      </c>
      <c r="E36" s="199"/>
      <c r="F36" s="167"/>
      <c r="G36" s="220" t="s">
        <v>86</v>
      </c>
      <c r="H36" s="226"/>
      <c r="I36" s="177">
        <f>'4 - Aff Gap'!F10</f>
        <v>0</v>
      </c>
      <c r="J36" s="180"/>
    </row>
    <row r="37" spans="1:10" ht="18.75" customHeight="1" thickBot="1" x14ac:dyDescent="0.35">
      <c r="D37" s="106"/>
      <c r="E37" s="199"/>
      <c r="F37" s="108"/>
      <c r="G37" s="221" t="s">
        <v>88</v>
      </c>
      <c r="H37" s="88"/>
      <c r="I37" s="90">
        <f>SUM(I35:I36)</f>
        <v>0</v>
      </c>
      <c r="J37" s="181"/>
    </row>
    <row r="38" spans="1:10" ht="18.75" customHeight="1" x14ac:dyDescent="0.3">
      <c r="A38" s="548" t="s">
        <v>214</v>
      </c>
      <c r="B38" s="549"/>
      <c r="C38" s="549"/>
      <c r="D38" s="549"/>
      <c r="E38" s="550"/>
      <c r="F38" s="108"/>
      <c r="J38" s="181"/>
    </row>
    <row r="39" spans="1:10" ht="18.75" customHeight="1" x14ac:dyDescent="0.3">
      <c r="A39" s="551"/>
      <c r="B39" s="552"/>
      <c r="C39" s="552"/>
      <c r="D39" s="552"/>
      <c r="E39" s="553"/>
      <c r="F39" s="108"/>
      <c r="J39" s="181"/>
    </row>
    <row r="40" spans="1:10" ht="18.75" customHeight="1" x14ac:dyDescent="0.3">
      <c r="A40" s="551"/>
      <c r="B40" s="552"/>
      <c r="C40" s="552"/>
      <c r="D40" s="552"/>
      <c r="E40" s="553"/>
      <c r="F40" s="108"/>
      <c r="J40" s="181"/>
    </row>
    <row r="41" spans="1:10" ht="18.75" customHeight="1" x14ac:dyDescent="0.3">
      <c r="A41" s="551"/>
      <c r="B41" s="552"/>
      <c r="C41" s="552"/>
      <c r="D41" s="552"/>
      <c r="E41" s="553"/>
      <c r="F41" s="108"/>
    </row>
    <row r="42" spans="1:10" ht="18.75" customHeight="1" x14ac:dyDescent="0.3">
      <c r="A42" s="551"/>
      <c r="B42" s="552"/>
      <c r="C42" s="552"/>
      <c r="D42" s="552"/>
      <c r="E42" s="553"/>
      <c r="F42" s="108"/>
    </row>
    <row r="43" spans="1:10" ht="18.75" customHeight="1" thickBot="1" x14ac:dyDescent="0.35">
      <c r="A43" s="554"/>
      <c r="B43" s="555"/>
      <c r="C43" s="555"/>
      <c r="D43" s="555"/>
      <c r="E43" s="556"/>
      <c r="F43" s="108"/>
    </row>
    <row r="44" spans="1:10" ht="18.75" customHeight="1" x14ac:dyDescent="0.3">
      <c r="F44" s="108"/>
    </row>
    <row r="45" spans="1:10" ht="18.75" customHeight="1" x14ac:dyDescent="0.3"/>
  </sheetData>
  <sheetProtection algorithmName="SHA-512" hashValue="lhbrPVV2KFjdkmq6a5y2pE+kIZpsS52zl2XE0GzqWiroU3nxngytUzWMpm/BIdgiqVX0yiTrAurDobLuDly5rQ==" saltValue="8ERyv/gaMMI6tSahz07Hig==" spinCount="100000" sheet="1" objects="1" scenarios="1" selectLockedCells="1"/>
  <mergeCells count="17">
    <mergeCell ref="A38:E43"/>
    <mergeCell ref="A5:E5"/>
    <mergeCell ref="A11:B11"/>
    <mergeCell ref="A1:I1"/>
    <mergeCell ref="B2:E2"/>
    <mergeCell ref="H2:I2"/>
    <mergeCell ref="B3:E3"/>
    <mergeCell ref="H3:I3"/>
    <mergeCell ref="A14:B14"/>
    <mergeCell ref="A16:B16"/>
    <mergeCell ref="A20:B20"/>
    <mergeCell ref="A21:B21"/>
    <mergeCell ref="C6:D6"/>
    <mergeCell ref="C7:D7"/>
    <mergeCell ref="A9:B9"/>
    <mergeCell ref="A10:B10"/>
    <mergeCell ref="A13:B13"/>
  </mergeCells>
  <conditionalFormatting sqref="C14:D14">
    <cfRule type="cellIs" dxfId="4" priority="2" operator="greaterThan">
      <formula>0</formula>
    </cfRule>
  </conditionalFormatting>
  <conditionalFormatting sqref="C14:D14">
    <cfRule type="cellIs" dxfId="3" priority="1" operator="greaterThan">
      <formula>0</formula>
    </cfRule>
  </conditionalFormatting>
  <dataValidations count="7">
    <dataValidation allowBlank="1" sqref="D15 E16:E19" xr:uid="{718DBBF1-7F4F-472E-B368-F7E1D83A3707}"/>
    <dataValidation allowBlank="1" promptTitle="Review Multiple Sources" prompt="Review the Leverage Workbook and leverage documentation. If no committed leverage is available, enter $0. If there are multiple committed sources, identify the source and amount on separate lines." sqref="I21" xr:uid="{3519A604-7378-42A8-A94D-E802A71332C1}"/>
    <dataValidation allowBlank="1" showInputMessage="1" showErrorMessage="1" prompt="Use Line 17 on Affordability Gap worksheet" sqref="G25" xr:uid="{4AA86441-3F7D-4388-AB43-7E9A75645891}"/>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724C8A47-5B8E-4DDB-833C-00DF570B0F7A}"/>
    <dataValidation allowBlank="1" showErrorMessage="1" sqref="E15" xr:uid="{98DC9132-C1F4-49A3-AFB4-3EBFB78F36B9}"/>
    <dataValidation allowBlank="1" showInputMessage="1" showErrorMessage="1" promptTitle="Do Not Use with CLT Requests" prompt="The Impact Fund Historical 80th Percentile is not applicable to CLT requests. Please disregard this field for CLT proposals." sqref="D13 D20" xr:uid="{07CDECCD-9518-4395-BFA9-252C3405C2DD}"/>
    <dataValidation errorStyle="information" allowBlank="1" showInputMessage="1" showErrorMessage="1" promptTitle="Do Not Use with CLT Requests" prompt="The Impact Fund Historical 80th Percentile is not applicable to CLT requests. Please disregard this field for CLT proposals." sqref="C13 C20" xr:uid="{5163BEAB-82B9-4154-9466-5420AAC89981}"/>
  </dataValidations>
  <printOptions horizontalCentered="1"/>
  <pageMargins left="0.7" right="0.7" top="0.75" bottom="0.75" header="0.3" footer="0.3"/>
  <pageSetup paperSize="17" scale="87" orientation="landscape"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4BF4D-F538-43FE-9C05-2E69AFF77965}">
  <sheetPr>
    <tabColor theme="9" tint="0.39997558519241921"/>
    <pageSetUpPr fitToPage="1"/>
  </sheetPr>
  <dimension ref="A1:M63"/>
  <sheetViews>
    <sheetView showGridLines="0" zoomScaleNormal="100" workbookViewId="0">
      <selection activeCell="F14" sqref="F14"/>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18" x14ac:dyDescent="0.35">
      <c r="A1" s="427" t="s">
        <v>207</v>
      </c>
      <c r="B1" s="428"/>
      <c r="C1" s="428"/>
      <c r="D1" s="428"/>
      <c r="E1" s="428"/>
      <c r="F1" s="428"/>
      <c r="G1" s="429"/>
      <c r="H1" s="7"/>
      <c r="I1" s="7"/>
    </row>
    <row r="2" spans="1:13" ht="19.8" customHeight="1" thickBot="1" x14ac:dyDescent="0.3">
      <c r="A2" s="430" t="s">
        <v>7</v>
      </c>
      <c r="B2" s="431"/>
      <c r="C2" s="431"/>
      <c r="D2" s="431"/>
      <c r="E2" s="431"/>
      <c r="F2" s="431"/>
      <c r="G2" s="432"/>
    </row>
    <row r="3" spans="1:13" ht="4.2" customHeight="1" x14ac:dyDescent="0.25">
      <c r="A3" s="439" t="s">
        <v>199</v>
      </c>
      <c r="B3" s="440"/>
      <c r="C3" s="440"/>
      <c r="D3" s="440"/>
      <c r="E3" s="440"/>
      <c r="F3" s="440"/>
      <c r="G3" s="441"/>
    </row>
    <row r="4" spans="1:13" ht="0.75" customHeight="1" x14ac:dyDescent="0.25">
      <c r="A4" s="442"/>
      <c r="B4" s="443"/>
      <c r="C4" s="443"/>
      <c r="D4" s="443"/>
      <c r="E4" s="443"/>
      <c r="F4" s="443"/>
      <c r="G4" s="444"/>
    </row>
    <row r="5" spans="1:13" ht="51.6" customHeight="1" thickBot="1" x14ac:dyDescent="0.3">
      <c r="A5" s="445"/>
      <c r="B5" s="446"/>
      <c r="C5" s="446"/>
      <c r="D5" s="446"/>
      <c r="E5" s="446"/>
      <c r="F5" s="446"/>
      <c r="G5" s="447"/>
    </row>
    <row r="6" spans="1:13" ht="37.200000000000003" customHeight="1" thickBot="1" x14ac:dyDescent="0.35">
      <c r="A6" s="8"/>
      <c r="B6" s="433" t="s">
        <v>195</v>
      </c>
      <c r="C6" s="434"/>
      <c r="D6" s="434"/>
      <c r="E6" s="434"/>
      <c r="F6" s="434"/>
      <c r="G6" s="435"/>
      <c r="H6" s="276"/>
    </row>
    <row r="7" spans="1:13" ht="16.8" customHeight="1" thickBot="1" x14ac:dyDescent="0.3">
      <c r="A7" s="8"/>
      <c r="B7" s="436"/>
      <c r="C7" s="437"/>
      <c r="D7" s="437"/>
      <c r="E7" s="437"/>
      <c r="F7" s="437"/>
      <c r="G7" s="438"/>
      <c r="H7" s="277"/>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147</v>
      </c>
      <c r="C10" s="9"/>
      <c r="D10" s="9"/>
      <c r="E10" s="9"/>
      <c r="F10" s="80" t="s">
        <v>15</v>
      </c>
      <c r="G10" s="10"/>
    </row>
    <row r="11" spans="1:13" ht="15.75" customHeight="1" thickBot="1" x14ac:dyDescent="0.3">
      <c r="A11" s="8"/>
      <c r="B11" s="9" t="s">
        <v>32</v>
      </c>
      <c r="C11" s="9"/>
      <c r="D11" s="9"/>
      <c r="E11" s="9"/>
      <c r="F11" s="80"/>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11" ht="15.75" customHeight="1" thickBot="1" x14ac:dyDescent="0.3">
      <c r="A17" s="8"/>
      <c r="B17" s="9" t="s">
        <v>2</v>
      </c>
      <c r="C17" s="9"/>
      <c r="D17" s="5"/>
      <c r="E17" s="5"/>
      <c r="F17" s="80" t="s">
        <v>15</v>
      </c>
      <c r="G17" s="16"/>
    </row>
    <row r="18" spans="1:11" ht="14.4" x14ac:dyDescent="0.25">
      <c r="A18" s="8"/>
      <c r="B18" s="9"/>
      <c r="C18" s="9"/>
      <c r="D18" s="9"/>
      <c r="E18" s="9"/>
      <c r="F18" s="9"/>
      <c r="G18" s="10"/>
    </row>
    <row r="19" spans="1:11" ht="15.75" customHeight="1" thickBot="1" x14ac:dyDescent="0.3">
      <c r="A19" s="60" t="s">
        <v>8</v>
      </c>
      <c r="B19" s="12"/>
      <c r="C19" s="9"/>
      <c r="D19" s="19"/>
      <c r="E19" s="19"/>
      <c r="F19" s="15"/>
      <c r="G19" s="16"/>
    </row>
    <row r="20" spans="1:11" ht="15.75" customHeight="1" thickBot="1" x14ac:dyDescent="0.3">
      <c r="A20" s="8"/>
      <c r="B20" s="12" t="s">
        <v>36</v>
      </c>
      <c r="C20" s="9"/>
      <c r="D20" s="19"/>
      <c r="E20" s="19"/>
      <c r="F20" s="80"/>
      <c r="G20" s="16"/>
    </row>
    <row r="21" spans="1:11" ht="15.75" customHeight="1" thickBot="1" x14ac:dyDescent="0.3">
      <c r="A21" s="8"/>
      <c r="B21" s="12" t="s">
        <v>37</v>
      </c>
      <c r="C21" s="9"/>
      <c r="D21" s="19"/>
      <c r="E21" s="19"/>
      <c r="F21" s="80"/>
      <c r="G21" s="16"/>
    </row>
    <row r="22" spans="1:11" ht="15.75" customHeight="1" thickBot="1" x14ac:dyDescent="0.3">
      <c r="A22" s="8"/>
      <c r="B22" s="12" t="s">
        <v>38</v>
      </c>
      <c r="C22" s="9"/>
      <c r="D22" s="19"/>
      <c r="E22" s="19"/>
      <c r="F22" s="21">
        <f>SUM(F20*F21)</f>
        <v>0</v>
      </c>
      <c r="G22" s="16"/>
    </row>
    <row r="23" spans="1:11" ht="15.75" customHeight="1" thickBot="1" x14ac:dyDescent="0.3">
      <c r="A23" s="8"/>
      <c r="B23" s="12" t="s">
        <v>53</v>
      </c>
      <c r="C23" s="9"/>
      <c r="D23" s="19"/>
      <c r="E23" s="19"/>
      <c r="F23" s="58">
        <f>F22/43560</f>
        <v>0</v>
      </c>
      <c r="G23" s="16"/>
    </row>
    <row r="24" spans="1:11" ht="14.4" x14ac:dyDescent="0.25">
      <c r="A24" s="8"/>
      <c r="B24" s="9"/>
      <c r="C24" s="9"/>
      <c r="D24" s="9"/>
      <c r="E24" s="9"/>
      <c r="F24" s="9"/>
      <c r="G24" s="10"/>
    </row>
    <row r="25" spans="1:11" ht="15.75" customHeight="1" thickBot="1" x14ac:dyDescent="0.3">
      <c r="A25" s="60" t="s">
        <v>29</v>
      </c>
      <c r="B25" s="20"/>
      <c r="C25" s="22"/>
      <c r="D25" s="22"/>
      <c r="E25" s="22"/>
      <c r="F25" s="22"/>
      <c r="G25" s="23"/>
    </row>
    <row r="26" spans="1:11" ht="21.75" customHeight="1" thickBot="1" x14ac:dyDescent="0.35">
      <c r="A26" s="8"/>
      <c r="B26" s="77" t="s">
        <v>200</v>
      </c>
      <c r="C26" s="79"/>
      <c r="D26" s="9"/>
      <c r="E26" s="9"/>
      <c r="F26" s="9"/>
      <c r="G26" s="78" t="s">
        <v>98</v>
      </c>
    </row>
    <row r="27" spans="1:11" ht="15.75" customHeight="1" x14ac:dyDescent="0.25">
      <c r="A27" s="8"/>
      <c r="B27" s="15"/>
      <c r="C27" s="342" t="s">
        <v>148</v>
      </c>
      <c r="D27" s="55"/>
      <c r="E27" s="55"/>
      <c r="F27" s="55"/>
      <c r="G27" s="134">
        <v>0</v>
      </c>
    </row>
    <row r="28" spans="1:11" ht="15.75" customHeight="1" x14ac:dyDescent="0.25">
      <c r="A28" s="8"/>
      <c r="B28" s="15"/>
      <c r="C28" s="49" t="s">
        <v>56</v>
      </c>
      <c r="D28" s="55"/>
      <c r="E28" s="55"/>
      <c r="F28" s="55"/>
      <c r="G28" s="135">
        <v>0</v>
      </c>
    </row>
    <row r="29" spans="1:11" ht="15.75" customHeight="1" x14ac:dyDescent="0.25">
      <c r="A29" s="8"/>
      <c r="B29" s="15"/>
      <c r="C29" s="51" t="s">
        <v>97</v>
      </c>
      <c r="D29" s="50"/>
      <c r="E29" s="50"/>
      <c r="F29" s="50"/>
      <c r="G29" s="135">
        <v>0</v>
      </c>
    </row>
    <row r="30" spans="1:11" ht="15.75" customHeight="1" thickBot="1" x14ac:dyDescent="0.3">
      <c r="A30" s="8"/>
      <c r="B30" s="15"/>
      <c r="C30" s="278" t="s">
        <v>202</v>
      </c>
      <c r="D30" s="56"/>
      <c r="E30" s="101"/>
      <c r="F30" s="102"/>
      <c r="G30" s="136">
        <v>0</v>
      </c>
    </row>
    <row r="31" spans="1:11" ht="25.2" customHeight="1" thickBot="1" x14ac:dyDescent="0.3">
      <c r="A31" s="8"/>
      <c r="B31" s="15"/>
      <c r="C31" s="75" t="s">
        <v>60</v>
      </c>
      <c r="D31" s="52"/>
      <c r="E31" s="52"/>
      <c r="F31" s="52"/>
      <c r="G31" s="47">
        <f>SUM(G27:G30)</f>
        <v>0</v>
      </c>
      <c r="H31" s="14"/>
      <c r="I31" s="14"/>
      <c r="J31" s="14"/>
      <c r="K31" s="14"/>
    </row>
    <row r="32" spans="1:11" ht="15.75" customHeight="1" x14ac:dyDescent="0.25">
      <c r="A32" s="8"/>
      <c r="B32" s="15"/>
      <c r="C32" s="28"/>
      <c r="D32" s="28"/>
      <c r="E32" s="28"/>
      <c r="F32" s="28"/>
      <c r="G32" s="117"/>
      <c r="H32" s="25"/>
      <c r="I32" s="14"/>
      <c r="J32" s="14"/>
      <c r="K32" s="14"/>
    </row>
    <row r="33" spans="1:11" ht="15" thickBot="1" x14ac:dyDescent="0.3">
      <c r="A33" s="8"/>
      <c r="B33" s="24" t="s">
        <v>201</v>
      </c>
      <c r="C33" s="9"/>
      <c r="D33" s="9"/>
      <c r="E33" s="9"/>
      <c r="F33" s="9"/>
      <c r="G33" s="118"/>
      <c r="H33" s="25"/>
      <c r="I33" s="14"/>
      <c r="J33" s="14"/>
      <c r="K33" s="9"/>
    </row>
    <row r="34" spans="1:11" ht="32.4" customHeight="1" thickBot="1" x14ac:dyDescent="0.3">
      <c r="A34" s="8"/>
      <c r="B34" s="15"/>
      <c r="C34" s="418" t="s">
        <v>192</v>
      </c>
      <c r="D34" s="419"/>
      <c r="E34" s="419"/>
      <c r="F34" s="420"/>
      <c r="G34" s="138">
        <v>0</v>
      </c>
      <c r="H34" s="280"/>
      <c r="I34" s="14"/>
      <c r="J34" s="14"/>
      <c r="K34" s="14"/>
    </row>
    <row r="35" spans="1:11" ht="25.5" customHeight="1" thickBot="1" x14ac:dyDescent="0.3">
      <c r="A35" s="8"/>
      <c r="B35" s="15"/>
      <c r="C35" s="416" t="s">
        <v>59</v>
      </c>
      <c r="D35" s="417"/>
      <c r="E35" s="417"/>
      <c r="F35" s="417"/>
      <c r="G35" s="76">
        <f>SUM(G34:G34)</f>
        <v>0</v>
      </c>
    </row>
    <row r="36" spans="1:11" ht="24.75" customHeight="1" thickTop="1" thickBot="1" x14ac:dyDescent="0.3">
      <c r="A36" s="8"/>
      <c r="B36" s="15"/>
      <c r="C36" s="69" t="s">
        <v>6</v>
      </c>
      <c r="D36" s="70"/>
      <c r="E36" s="70"/>
      <c r="F36" s="70"/>
      <c r="G36" s="119">
        <f>G31+G35</f>
        <v>0</v>
      </c>
    </row>
    <row r="37" spans="1:11" ht="15.75" customHeight="1" thickTop="1" x14ac:dyDescent="0.25">
      <c r="A37" s="8"/>
      <c r="B37" s="9"/>
      <c r="C37" s="9"/>
      <c r="D37" s="9"/>
      <c r="E37" s="9"/>
      <c r="F37" s="9"/>
      <c r="G37" s="120"/>
    </row>
    <row r="38" spans="1:11" ht="15" thickBot="1" x14ac:dyDescent="0.3">
      <c r="A38" s="8"/>
      <c r="B38" s="24" t="s">
        <v>3</v>
      </c>
      <c r="C38" s="27"/>
      <c r="D38" s="9"/>
      <c r="E38" s="9"/>
      <c r="F38" s="9"/>
      <c r="G38" s="118"/>
      <c r="H38" s="25"/>
      <c r="I38" s="14"/>
      <c r="J38" s="14"/>
      <c r="K38" s="14"/>
    </row>
    <row r="39" spans="1:11" ht="15.75" customHeight="1" x14ac:dyDescent="0.25">
      <c r="A39" s="8"/>
      <c r="B39" s="15"/>
      <c r="C39" s="279" t="s">
        <v>203</v>
      </c>
      <c r="D39" s="50"/>
      <c r="E39" s="50"/>
      <c r="F39" s="50"/>
      <c r="G39" s="132">
        <v>0</v>
      </c>
    </row>
    <row r="40" spans="1:11" ht="15.75" customHeight="1" thickBot="1" x14ac:dyDescent="0.3">
      <c r="A40" s="8"/>
      <c r="B40" s="15"/>
      <c r="C40" s="51" t="s">
        <v>110</v>
      </c>
      <c r="D40" s="50"/>
      <c r="E40" s="50"/>
      <c r="F40" s="50"/>
      <c r="G40" s="131"/>
    </row>
    <row r="41" spans="1:11" ht="25.2" customHeight="1" thickTop="1" thickBot="1" x14ac:dyDescent="0.3">
      <c r="A41" s="8"/>
      <c r="B41" s="15"/>
      <c r="C41" s="69" t="s">
        <v>9</v>
      </c>
      <c r="D41" s="70"/>
      <c r="E41" s="70"/>
      <c r="F41" s="70"/>
      <c r="G41" s="121">
        <f>SUM(G39:G40)</f>
        <v>0</v>
      </c>
    </row>
    <row r="42" spans="1:11" ht="25.2" customHeight="1" thickTop="1" thickBot="1" x14ac:dyDescent="0.3">
      <c r="A42" s="8"/>
      <c r="B42" s="15"/>
      <c r="C42" s="69" t="s">
        <v>54</v>
      </c>
      <c r="D42" s="70"/>
      <c r="E42" s="70"/>
      <c r="F42" s="70"/>
      <c r="G42" s="121">
        <f>G36+G41</f>
        <v>0</v>
      </c>
    </row>
    <row r="43" spans="1:11" ht="15.75" customHeight="1" thickTop="1" x14ac:dyDescent="0.25">
      <c r="A43" s="8"/>
      <c r="B43" s="15"/>
      <c r="C43" s="28"/>
      <c r="D43" s="28"/>
      <c r="E43" s="28"/>
      <c r="F43" s="28"/>
      <c r="G43" s="122"/>
    </row>
    <row r="44" spans="1:11" ht="15.75" customHeight="1" thickBot="1" x14ac:dyDescent="0.35">
      <c r="A44" s="60" t="s">
        <v>28</v>
      </c>
      <c r="B44" s="29"/>
      <c r="C44" s="30"/>
      <c r="D44" s="30"/>
      <c r="E44" s="30"/>
      <c r="F44" s="30"/>
      <c r="G44" s="123"/>
    </row>
    <row r="45" spans="1:11" ht="20.25" customHeight="1" thickTop="1" thickBot="1" x14ac:dyDescent="0.3">
      <c r="A45" s="31"/>
      <c r="B45" s="127"/>
      <c r="C45" s="421" t="s">
        <v>132</v>
      </c>
      <c r="D45" s="422"/>
      <c r="E45" s="422"/>
      <c r="F45" s="423"/>
      <c r="G45" s="82">
        <v>0</v>
      </c>
    </row>
    <row r="46" spans="1:11" ht="15.75" customHeight="1" thickTop="1" x14ac:dyDescent="0.25">
      <c r="A46" s="8"/>
      <c r="B46" s="15"/>
      <c r="C46" s="28"/>
      <c r="D46" s="28"/>
      <c r="E46" s="28"/>
      <c r="F46" s="28"/>
      <c r="G46" s="26"/>
    </row>
    <row r="47" spans="1:11" ht="15.75" customHeight="1" thickBot="1" x14ac:dyDescent="0.3">
      <c r="A47" s="424" t="s">
        <v>22</v>
      </c>
      <c r="B47" s="425"/>
      <c r="C47" s="425"/>
      <c r="D47" s="425"/>
      <c r="E47" s="425"/>
      <c r="F47" s="425"/>
      <c r="G47" s="426"/>
    </row>
    <row r="48" spans="1:11" ht="100.5" customHeight="1" thickBot="1" x14ac:dyDescent="0.3">
      <c r="A48" s="413" t="s">
        <v>133</v>
      </c>
      <c r="B48" s="414"/>
      <c r="C48" s="414"/>
      <c r="D48" s="414"/>
      <c r="E48" s="414"/>
      <c r="F48" s="414"/>
      <c r="G48" s="415"/>
    </row>
    <row r="50" spans="3:7" ht="20.25" customHeight="1" x14ac:dyDescent="0.25"/>
    <row r="51" spans="3:7" x14ac:dyDescent="0.25">
      <c r="E51" s="14"/>
      <c r="F51" s="14"/>
    </row>
    <row r="52" spans="3:7" ht="14.4" hidden="1" x14ac:dyDescent="0.3">
      <c r="E52" s="11" t="s">
        <v>15</v>
      </c>
      <c r="F52" s="43" t="s">
        <v>15</v>
      </c>
    </row>
    <row r="53" spans="3:7" ht="14.4" hidden="1" x14ac:dyDescent="0.3">
      <c r="C53" s="11" t="s">
        <v>15</v>
      </c>
      <c r="E53" s="13" t="s">
        <v>44</v>
      </c>
      <c r="F53" s="43" t="s">
        <v>24</v>
      </c>
      <c r="G53" s="11" t="s">
        <v>15</v>
      </c>
    </row>
    <row r="54" spans="3:7" ht="14.4" hidden="1" x14ac:dyDescent="0.3">
      <c r="C54" s="11" t="s">
        <v>23</v>
      </c>
      <c r="E54" s="13" t="s">
        <v>45</v>
      </c>
      <c r="F54" s="43" t="s">
        <v>150</v>
      </c>
      <c r="G54" s="13" t="s">
        <v>17</v>
      </c>
    </row>
    <row r="55" spans="3:7" ht="14.4" hidden="1" x14ac:dyDescent="0.3">
      <c r="C55" s="11" t="s">
        <v>24</v>
      </c>
      <c r="E55" s="13" t="s">
        <v>47</v>
      </c>
      <c r="F55" s="43" t="s">
        <v>151</v>
      </c>
      <c r="G55" s="13" t="s">
        <v>18</v>
      </c>
    </row>
    <row r="56" spans="3:7" ht="14.4" hidden="1" x14ac:dyDescent="0.3">
      <c r="C56" s="11"/>
      <c r="E56" s="11" t="s">
        <v>142</v>
      </c>
      <c r="F56" s="43"/>
      <c r="G56" s="13" t="s">
        <v>19</v>
      </c>
    </row>
    <row r="57" spans="3:7" ht="14.4" hidden="1" x14ac:dyDescent="0.3">
      <c r="E57" s="11" t="s">
        <v>141</v>
      </c>
      <c r="F57" s="14"/>
      <c r="G57" s="13" t="s">
        <v>20</v>
      </c>
    </row>
    <row r="58" spans="3:7" ht="14.4" hidden="1" x14ac:dyDescent="0.3">
      <c r="C58" s="11" t="s">
        <v>15</v>
      </c>
      <c r="E58" s="13" t="s">
        <v>16</v>
      </c>
      <c r="F58" s="43" t="s">
        <v>15</v>
      </c>
      <c r="G58" s="17" t="s">
        <v>49</v>
      </c>
    </row>
    <row r="59" spans="3:7" ht="14.4" hidden="1" x14ac:dyDescent="0.3">
      <c r="C59" s="11" t="s">
        <v>46</v>
      </c>
      <c r="E59" s="11" t="s">
        <v>149</v>
      </c>
      <c r="F59" s="43" t="s">
        <v>40</v>
      </c>
    </row>
    <row r="60" spans="3:7" ht="14.4" hidden="1" x14ac:dyDescent="0.3">
      <c r="C60" s="11" t="s">
        <v>63</v>
      </c>
      <c r="E60" s="14"/>
      <c r="F60" s="43" t="s">
        <v>41</v>
      </c>
    </row>
    <row r="61" spans="3:7" ht="14.4" hidden="1" x14ac:dyDescent="0.3">
      <c r="C61" s="11" t="s">
        <v>48</v>
      </c>
      <c r="E61" s="14"/>
      <c r="F61" s="43" t="s">
        <v>42</v>
      </c>
    </row>
    <row r="62" spans="3:7" hidden="1" x14ac:dyDescent="0.25">
      <c r="E62" s="14"/>
      <c r="F62" s="43" t="s">
        <v>43</v>
      </c>
    </row>
    <row r="63" spans="3:7" x14ac:dyDescent="0.25">
      <c r="E63" s="14"/>
      <c r="F63" s="14"/>
    </row>
  </sheetData>
  <sheetProtection algorithmName="SHA-512" hashValue="fIP+o9dg6FYamcn/rJ2k9eVVg08H3+H7zFTRtwMJyPKwJsxZiJ6Ep9yKPAVE//q3s7ibLIovTeUQCGv9wUdIFA==" saltValue="lBeYqtZpucqmCd9w09jj8w=="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2" priority="1" stopIfTrue="1" operator="greaterThan">
      <formula>$G$42</formula>
    </cfRule>
  </conditionalFormatting>
  <dataValidations count="10">
    <dataValidation type="whole" operator="lessThan" allowBlank="1" showInputMessage="1" showErrorMessage="1" errorTitle="Excessive Developer Fee" error="Cannot exceed 10 percent of TDC" sqref="G40" xr:uid="{5C362064-3417-4AA0-A8D9-944352022C9F}">
      <formula1>0.1*G42</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5" xr:uid="{680EA00E-EC6E-4A23-8B5E-CF9901A26972}">
      <formula1>G42</formula1>
    </dataValidation>
    <dataValidation allowBlank="1" showInputMessage="1" showErrorMessage="1" prompt="Include finished, above-ground square feet." sqref="F11" xr:uid="{A57B8252-F808-44B3-96F8-1A2F583F3C7F}"/>
    <dataValidation allowBlank="1" showErrorMessage="1" sqref="D16" xr:uid="{18050E82-1CDD-4616-B83D-2F88DCD4B51E}"/>
    <dataValidation type="list" allowBlank="1" showInputMessage="1" showErrorMessage="1" sqref="F9" xr:uid="{4FDDF3ED-E676-4EBB-A602-6195F28C14F6}">
      <formula1>$E$52:$E$59</formula1>
    </dataValidation>
    <dataValidation type="list" allowBlank="1" showInputMessage="1" showErrorMessage="1" promptTitle="Choose One" sqref="D9:E10" xr:uid="{4E6499D4-E4A4-44A6-A2F2-31B180885028}">
      <formula1>$E$55:$E$55</formula1>
    </dataValidation>
    <dataValidation type="list" allowBlank="1" showInputMessage="1" showErrorMessage="1" sqref="F17" xr:uid="{213CB9F7-67D8-4C4C-BB78-7881DD37F484}">
      <formula1>$G$53:$G$58</formula1>
    </dataValidation>
    <dataValidation type="list" allowBlank="1" showInputMessage="1" showErrorMessage="1" sqref="D15" xr:uid="{FC4799B2-33AE-415E-8ECE-A591853FFABA}">
      <formula1>$F$52:$F$55</formula1>
    </dataValidation>
    <dataValidation type="list" allowBlank="1" showInputMessage="1" showErrorMessage="1" sqref="F16" xr:uid="{62557EB5-F7E4-4394-8DBE-FFCDCA030BBE}">
      <formula1>$F$58:$F$62</formula1>
    </dataValidation>
    <dataValidation type="list" allowBlank="1" showInputMessage="1" showErrorMessage="1" sqref="F10" xr:uid="{85070C99-BD88-4A58-8660-0557A8A9A7B0}">
      <formula1>$C$58:$C$61</formula1>
    </dataValidation>
  </dataValidations>
  <printOptions horizontalCentered="1" verticalCentered="1"/>
  <pageMargins left="0.5" right="0.5" top="0.25" bottom="0.25" header="0.25" footer="0.25"/>
  <pageSetup scale="5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5A214-96A9-497E-98BC-A49326F5FDFC}">
  <sheetPr>
    <tabColor theme="9" tint="0.39997558519241921"/>
    <pageSetUpPr fitToPage="1"/>
  </sheetPr>
  <dimension ref="A1:H38"/>
  <sheetViews>
    <sheetView showGridLines="0" zoomScaleNormal="100" zoomScaleSheetLayoutView="80" workbookViewId="0">
      <selection activeCell="A7" sqref="A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1"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51" t="s">
        <v>207</v>
      </c>
      <c r="B1" s="452"/>
      <c r="C1" s="452"/>
      <c r="D1" s="452"/>
      <c r="E1" s="452"/>
      <c r="F1" s="453"/>
    </row>
    <row r="2" spans="1:8" ht="22.5" customHeight="1" thickBot="1" x14ac:dyDescent="0.3">
      <c r="A2" s="454" t="s">
        <v>108</v>
      </c>
      <c r="B2" s="455"/>
      <c r="C2" s="455"/>
      <c r="D2" s="455"/>
      <c r="E2" s="455"/>
      <c r="F2" s="456"/>
    </row>
    <row r="3" spans="1:8" ht="108.6" customHeight="1" x14ac:dyDescent="0.25">
      <c r="A3" s="457" t="s">
        <v>204</v>
      </c>
      <c r="B3" s="458"/>
      <c r="C3" s="458"/>
      <c r="D3" s="458"/>
      <c r="E3" s="458"/>
      <c r="F3" s="459"/>
      <c r="G3" s="142"/>
    </row>
    <row r="4" spans="1:8" ht="22.2" customHeight="1" thickBot="1" x14ac:dyDescent="0.3">
      <c r="A4" s="460" t="s">
        <v>185</v>
      </c>
      <c r="B4" s="461"/>
      <c r="C4" s="461"/>
      <c r="D4" s="461"/>
      <c r="E4" s="461"/>
      <c r="F4" s="462"/>
      <c r="H4" s="84"/>
    </row>
    <row r="5" spans="1:8" ht="15" thickBot="1" x14ac:dyDescent="0.3">
      <c r="A5" s="91"/>
      <c r="B5" s="99"/>
      <c r="C5" s="99"/>
      <c r="D5" s="99"/>
      <c r="E5" s="99"/>
      <c r="F5" s="99"/>
    </row>
    <row r="6" spans="1:8" ht="61.8" customHeight="1" thickBot="1" x14ac:dyDescent="0.3">
      <c r="A6" s="103" t="s">
        <v>0</v>
      </c>
      <c r="B6" s="103" t="s">
        <v>89</v>
      </c>
      <c r="C6" s="104" t="s">
        <v>146</v>
      </c>
      <c r="D6" s="104" t="s">
        <v>144</v>
      </c>
      <c r="E6" s="104" t="s">
        <v>109</v>
      </c>
      <c r="F6" s="104" t="s">
        <v>145</v>
      </c>
      <c r="H6" s="105"/>
    </row>
    <row r="7" spans="1:8" ht="20.100000000000001" customHeight="1" x14ac:dyDescent="0.25">
      <c r="A7" s="125" t="s">
        <v>15</v>
      </c>
      <c r="B7" s="126" t="s">
        <v>15</v>
      </c>
      <c r="C7" s="124"/>
      <c r="D7" s="93">
        <v>0</v>
      </c>
      <c r="E7" s="94" t="s">
        <v>15</v>
      </c>
      <c r="F7" s="100"/>
    </row>
    <row r="8" spans="1:8" ht="20.100000000000001" customHeight="1" x14ac:dyDescent="0.25">
      <c r="A8" s="125" t="s">
        <v>15</v>
      </c>
      <c r="B8" s="126" t="s">
        <v>15</v>
      </c>
      <c r="C8" s="124"/>
      <c r="D8" s="95">
        <v>0</v>
      </c>
      <c r="E8" s="94" t="s">
        <v>15</v>
      </c>
      <c r="F8" s="100"/>
    </row>
    <row r="9" spans="1:8" ht="20.100000000000001" customHeight="1" x14ac:dyDescent="0.25">
      <c r="A9" s="125" t="s">
        <v>15</v>
      </c>
      <c r="B9" s="126" t="s">
        <v>15</v>
      </c>
      <c r="C9" s="124"/>
      <c r="D9" s="95">
        <v>0</v>
      </c>
      <c r="E9" s="94" t="s">
        <v>15</v>
      </c>
      <c r="F9" s="100"/>
    </row>
    <row r="10" spans="1:8" ht="20.100000000000001" customHeight="1" x14ac:dyDescent="0.25">
      <c r="A10" s="125" t="s">
        <v>15</v>
      </c>
      <c r="B10" s="126" t="s">
        <v>15</v>
      </c>
      <c r="C10" s="124"/>
      <c r="D10" s="95">
        <v>0</v>
      </c>
      <c r="E10" s="94" t="s">
        <v>15</v>
      </c>
      <c r="F10" s="100"/>
    </row>
    <row r="11" spans="1:8" ht="20.100000000000001" customHeight="1" x14ac:dyDescent="0.25">
      <c r="A11" s="125" t="s">
        <v>15</v>
      </c>
      <c r="B11" s="126" t="s">
        <v>15</v>
      </c>
      <c r="C11" s="124"/>
      <c r="D11" s="95">
        <v>0</v>
      </c>
      <c r="E11" s="94" t="s">
        <v>15</v>
      </c>
      <c r="F11" s="100"/>
    </row>
    <row r="12" spans="1:8" ht="20.100000000000001" customHeight="1" x14ac:dyDescent="0.25">
      <c r="A12" s="125" t="s">
        <v>15</v>
      </c>
      <c r="B12" s="126" t="s">
        <v>15</v>
      </c>
      <c r="C12" s="124"/>
      <c r="D12" s="95">
        <v>0</v>
      </c>
      <c r="E12" s="94" t="s">
        <v>15</v>
      </c>
      <c r="F12" s="100"/>
      <c r="H12" s="5"/>
    </row>
    <row r="13" spans="1:8" ht="20.100000000000001" customHeight="1" x14ac:dyDescent="0.25">
      <c r="A13" s="125" t="s">
        <v>15</v>
      </c>
      <c r="B13" s="126" t="s">
        <v>15</v>
      </c>
      <c r="C13" s="124"/>
      <c r="D13" s="96">
        <v>0</v>
      </c>
      <c r="E13" s="94" t="s">
        <v>15</v>
      </c>
      <c r="F13" s="100"/>
      <c r="H13" s="5"/>
    </row>
    <row r="14" spans="1:8" ht="20.100000000000001" customHeight="1" x14ac:dyDescent="0.25">
      <c r="A14" s="125" t="s">
        <v>15</v>
      </c>
      <c r="B14" s="126" t="s">
        <v>15</v>
      </c>
      <c r="C14" s="124"/>
      <c r="D14" s="95">
        <v>0</v>
      </c>
      <c r="E14" s="94" t="s">
        <v>15</v>
      </c>
      <c r="F14" s="100"/>
      <c r="H14" s="5"/>
    </row>
    <row r="15" spans="1:8" ht="20.100000000000001" customHeight="1" x14ac:dyDescent="0.25">
      <c r="A15" s="125" t="s">
        <v>15</v>
      </c>
      <c r="B15" s="126" t="s">
        <v>15</v>
      </c>
      <c r="C15" s="124"/>
      <c r="D15" s="96">
        <v>0</v>
      </c>
      <c r="E15" s="94" t="s">
        <v>15</v>
      </c>
      <c r="F15" s="100"/>
      <c r="H15" s="5"/>
    </row>
    <row r="16" spans="1:8" ht="20.100000000000001" customHeight="1" x14ac:dyDescent="0.25">
      <c r="A16" s="125" t="s">
        <v>15</v>
      </c>
      <c r="B16" s="126" t="s">
        <v>15</v>
      </c>
      <c r="C16" s="124"/>
      <c r="D16" s="95">
        <v>0</v>
      </c>
      <c r="E16" s="94" t="s">
        <v>15</v>
      </c>
      <c r="F16" s="100"/>
      <c r="H16" s="5"/>
    </row>
    <row r="17" spans="1:8" ht="20.100000000000001" customHeight="1" x14ac:dyDescent="0.25">
      <c r="A17" s="125" t="s">
        <v>15</v>
      </c>
      <c r="B17" s="126" t="s">
        <v>15</v>
      </c>
      <c r="C17" s="124"/>
      <c r="D17" s="96">
        <v>0</v>
      </c>
      <c r="E17" s="94" t="s">
        <v>15</v>
      </c>
      <c r="F17" s="100"/>
      <c r="H17" s="5"/>
    </row>
    <row r="18" spans="1:8" ht="20.100000000000001" customHeight="1" x14ac:dyDescent="0.25">
      <c r="A18" s="125" t="s">
        <v>15</v>
      </c>
      <c r="B18" s="126" t="s">
        <v>15</v>
      </c>
      <c r="C18" s="124"/>
      <c r="D18" s="95">
        <v>0</v>
      </c>
      <c r="E18" s="94" t="s">
        <v>15</v>
      </c>
      <c r="F18" s="100"/>
      <c r="H18" s="5"/>
    </row>
    <row r="19" spans="1:8" ht="20.100000000000001" customHeight="1" thickBot="1" x14ac:dyDescent="0.3">
      <c r="A19" s="125" t="s">
        <v>15</v>
      </c>
      <c r="B19" s="126" t="s">
        <v>15</v>
      </c>
      <c r="C19" s="124"/>
      <c r="D19" s="97">
        <v>0</v>
      </c>
      <c r="E19" s="94" t="s">
        <v>15</v>
      </c>
      <c r="F19" s="100"/>
      <c r="H19" s="5"/>
    </row>
    <row r="20" spans="1:8" ht="24" customHeight="1" thickBot="1" x14ac:dyDescent="0.3">
      <c r="A20" s="92"/>
      <c r="B20" s="107"/>
      <c r="C20" s="143" t="s">
        <v>27</v>
      </c>
      <c r="D20" s="130">
        <f>SUM(D7:D19)</f>
        <v>0</v>
      </c>
      <c r="E20" s="107"/>
      <c r="F20" s="107"/>
      <c r="H20" s="5"/>
    </row>
    <row r="21" spans="1:8" ht="15" customHeight="1" x14ac:dyDescent="0.25">
      <c r="A21" s="5"/>
      <c r="B21" s="108"/>
      <c r="C21" s="109"/>
      <c r="D21" s="110"/>
      <c r="E21" s="108"/>
      <c r="F21" s="108"/>
      <c r="H21" s="5"/>
    </row>
    <row r="22" spans="1:8" ht="8.25" customHeight="1" x14ac:dyDescent="0.25">
      <c r="A22" s="5"/>
      <c r="B22" s="5"/>
      <c r="C22" s="5"/>
      <c r="D22" s="5"/>
      <c r="E22" s="5"/>
      <c r="F22" s="5"/>
    </row>
    <row r="23" spans="1:8" ht="15" customHeight="1" thickBot="1" x14ac:dyDescent="0.3">
      <c r="A23" s="425" t="s">
        <v>22</v>
      </c>
      <c r="B23" s="425"/>
      <c r="C23" s="425"/>
      <c r="D23" s="425"/>
      <c r="E23" s="425"/>
      <c r="F23" s="425"/>
    </row>
    <row r="24" spans="1:8" ht="94.95" customHeight="1" thickBot="1" x14ac:dyDescent="0.3">
      <c r="A24" s="448"/>
      <c r="B24" s="449"/>
      <c r="C24" s="449"/>
      <c r="D24" s="449"/>
      <c r="E24" s="449"/>
      <c r="F24" s="450"/>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95</v>
      </c>
      <c r="B28" s="2" t="s">
        <v>89</v>
      </c>
      <c r="C28" s="2" t="s">
        <v>112</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96</v>
      </c>
      <c r="B31" s="3" t="s">
        <v>12</v>
      </c>
      <c r="C31" s="3" t="s">
        <v>24</v>
      </c>
    </row>
    <row r="32" spans="1:8" ht="13.8" hidden="1" customHeight="1" x14ac:dyDescent="0.25">
      <c r="A32" s="3"/>
      <c r="B32" s="3" t="s">
        <v>13</v>
      </c>
    </row>
    <row r="33" spans="1:2" ht="13.8" hidden="1" customHeight="1" x14ac:dyDescent="0.25">
      <c r="A33" s="144"/>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102</v>
      </c>
    </row>
  </sheetData>
  <sheetProtection algorithmName="SHA-512" hashValue="mvkXLQMUFu/5/GTq+gM3dRQQu+flX8W97kmDx2qdn838sunwGCqsEzqKBT4yxAwu1L7AsW1mVd0Y/R+LlOUZ+Q==" saltValue="QmmC/eh9LIbd/aDtlca0tA=="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33619A9F-5B84-49F9-BDF5-3006B11D13FA}">
      <formula1>$B$29:$B$38</formula1>
    </dataValidation>
    <dataValidation type="list" allowBlank="1" showInputMessage="1" showErrorMessage="1" sqref="E7:E19" xr:uid="{77B0E883-C51D-4BF5-AE5F-F3FFA937FBEB}">
      <formula1>$C$29:$C$31</formula1>
    </dataValidation>
    <dataValidation type="list" allowBlank="1" showInputMessage="1" showErrorMessage="1" sqref="A7:A19" xr:uid="{1E3A3970-F338-488A-B1D5-7B9D64A09A49}">
      <formula1>$A$29:$A$31</formula1>
    </dataValidation>
  </dataValidations>
  <printOptions horizontalCentered="1" verticalCentered="1"/>
  <pageMargins left="0.25" right="0.25" top="0.25" bottom="0.25" header="0.25" footer="0.25"/>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39997558519241921"/>
    <pageSetUpPr fitToPage="1"/>
  </sheetPr>
  <dimension ref="A1:AE45"/>
  <sheetViews>
    <sheetView topLeftCell="A7" zoomScaleNormal="100" workbookViewId="0">
      <selection activeCell="B7" sqref="B7"/>
    </sheetView>
  </sheetViews>
  <sheetFormatPr defaultColWidth="9.109375" defaultRowHeight="13.8" x14ac:dyDescent="0.3"/>
  <cols>
    <col min="1" max="1" width="19.5546875" style="106" customWidth="1"/>
    <col min="2" max="2" width="23.5546875" style="106" customWidth="1"/>
    <col min="3" max="3" width="17.88671875" style="106" customWidth="1"/>
    <col min="4" max="4" width="17.88671875" style="190" customWidth="1"/>
    <col min="5" max="5" width="17" style="106" customWidth="1"/>
    <col min="6" max="6" width="4" style="106" customWidth="1"/>
    <col min="7" max="7" width="18.109375" style="106" customWidth="1"/>
    <col min="8" max="8" width="32.21875" style="106" customWidth="1"/>
    <col min="9" max="9" width="17.88671875" style="106" customWidth="1"/>
    <col min="10" max="10" width="76.44140625" style="106" bestFit="1" customWidth="1"/>
    <col min="11" max="11" width="9.109375" style="106" customWidth="1"/>
    <col min="12" max="16384" width="9.109375" style="106"/>
  </cols>
  <sheetData>
    <row r="1" spans="1:31" ht="25.2" customHeight="1" thickBot="1" x14ac:dyDescent="0.35">
      <c r="A1" s="388" t="s">
        <v>210</v>
      </c>
      <c r="B1" s="388"/>
      <c r="C1" s="388"/>
      <c r="D1" s="388"/>
      <c r="E1" s="388"/>
      <c r="F1" s="388"/>
      <c r="G1" s="388"/>
      <c r="H1" s="388"/>
      <c r="I1" s="388"/>
    </row>
    <row r="2" spans="1:31" ht="18.75" customHeight="1" x14ac:dyDescent="0.3">
      <c r="A2" s="195" t="s">
        <v>64</v>
      </c>
      <c r="B2" s="393">
        <f>SUMMARY!C10</f>
        <v>0</v>
      </c>
      <c r="C2" s="394"/>
      <c r="D2" s="394"/>
      <c r="E2" s="395"/>
      <c r="F2" s="147"/>
      <c r="G2" s="195" t="s">
        <v>65</v>
      </c>
      <c r="H2" s="396" t="s">
        <v>212</v>
      </c>
      <c r="I2" s="395"/>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5">
      <c r="A3" s="196" t="s">
        <v>66</v>
      </c>
      <c r="B3" s="397">
        <f>SUMMARY!C11</f>
        <v>0</v>
      </c>
      <c r="C3" s="398"/>
      <c r="D3" s="398"/>
      <c r="E3" s="399"/>
      <c r="F3" s="149"/>
      <c r="G3" s="274" t="s">
        <v>67</v>
      </c>
      <c r="H3" s="397">
        <f>'1 - Project Info'!B7</f>
        <v>0</v>
      </c>
      <c r="I3" s="399"/>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5">
      <c r="A5" s="400" t="s">
        <v>68</v>
      </c>
      <c r="B5" s="401"/>
      <c r="C5" s="401"/>
      <c r="D5" s="401"/>
      <c r="E5" s="402"/>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2" customHeight="1" x14ac:dyDescent="0.3">
      <c r="A6" s="159" t="s">
        <v>72</v>
      </c>
      <c r="B6" s="160">
        <f>E12</f>
        <v>0</v>
      </c>
      <c r="C6" s="405" t="s">
        <v>73</v>
      </c>
      <c r="D6" s="406"/>
      <c r="E6" s="157">
        <f>E19</f>
        <v>0</v>
      </c>
      <c r="F6" s="149"/>
      <c r="G6" s="214" t="s">
        <v>57</v>
      </c>
      <c r="H6" s="174"/>
      <c r="I6" s="158">
        <f>'1 -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2" customHeight="1" thickBot="1" x14ac:dyDescent="0.35">
      <c r="A7" s="162" t="s">
        <v>74</v>
      </c>
      <c r="B7" s="333">
        <v>0</v>
      </c>
      <c r="C7" s="407" t="s">
        <v>121</v>
      </c>
      <c r="D7" s="408"/>
      <c r="E7" s="333">
        <v>0</v>
      </c>
      <c r="F7" s="149"/>
      <c r="G7" s="212" t="s">
        <v>56</v>
      </c>
      <c r="H7" s="176"/>
      <c r="I7" s="161">
        <f>'1 -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5">
      <c r="A8" s="151"/>
      <c r="B8" s="152"/>
      <c r="C8" s="152"/>
      <c r="D8" s="153"/>
      <c r="E8" s="152"/>
      <c r="F8" s="149"/>
      <c r="G8" s="212" t="s">
        <v>75</v>
      </c>
      <c r="H8" s="176"/>
      <c r="I8" s="161">
        <f>'1 -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5">
      <c r="A9" s="409" t="s">
        <v>127</v>
      </c>
      <c r="B9" s="410"/>
      <c r="C9" s="163" t="s">
        <v>69</v>
      </c>
      <c r="D9" s="164" t="s">
        <v>70</v>
      </c>
      <c r="E9" s="163" t="s">
        <v>71</v>
      </c>
      <c r="F9" s="149"/>
      <c r="G9" s="215" t="s">
        <v>76</v>
      </c>
      <c r="H9" s="208"/>
      <c r="I9" s="161">
        <f>'1 -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3">
      <c r="A10" s="411" t="s">
        <v>180</v>
      </c>
      <c r="B10" s="412"/>
      <c r="C10" s="165">
        <f>'1 - Value Gap'!H13</f>
        <v>0</v>
      </c>
      <c r="D10" s="334">
        <v>0</v>
      </c>
      <c r="E10" s="166">
        <f>D10*$B$7</f>
        <v>0</v>
      </c>
      <c r="F10" s="149"/>
      <c r="G10" s="212" t="s">
        <v>77</v>
      </c>
      <c r="H10" s="176"/>
      <c r="I10" s="161">
        <f>'1 -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5">
      <c r="A11" s="411" t="s">
        <v>179</v>
      </c>
      <c r="B11" s="412"/>
      <c r="C11" s="272">
        <f>'1 -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5">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399999999999999" customHeight="1" x14ac:dyDescent="0.3">
      <c r="A13" s="389" t="s">
        <v>197</v>
      </c>
      <c r="B13" s="390"/>
      <c r="C13" s="336">
        <v>0</v>
      </c>
      <c r="D13" s="337">
        <v>0</v>
      </c>
      <c r="E13" s="203"/>
      <c r="F13" s="152"/>
      <c r="G13" s="212" t="s">
        <v>160</v>
      </c>
      <c r="H13" s="281"/>
      <c r="I13" s="161">
        <f>'1 - Project Info'!G40</f>
        <v>0</v>
      </c>
      <c r="J13" s="152"/>
      <c r="U13" s="167"/>
      <c r="V13" s="167"/>
      <c r="W13" s="167"/>
      <c r="X13" s="167"/>
      <c r="Y13" s="167"/>
      <c r="Z13" s="167"/>
      <c r="AA13" s="167"/>
      <c r="AB13" s="167"/>
      <c r="AC13" s="167"/>
      <c r="AD13" s="167"/>
    </row>
    <row r="14" spans="1:31" s="108" customFormat="1" ht="17.399999999999999" customHeight="1" thickBot="1" x14ac:dyDescent="0.35">
      <c r="A14" s="391" t="s">
        <v>78</v>
      </c>
      <c r="B14" s="392"/>
      <c r="C14" s="85" t="e">
        <f>-((C13-(C12))/C13)</f>
        <v>#DIV/0!</v>
      </c>
      <c r="D14" s="85" t="e">
        <f>-((D13-(D12))/D13)</f>
        <v>#DIV/0!</v>
      </c>
      <c r="E14" s="204"/>
      <c r="F14" s="152"/>
      <c r="G14" s="213" t="s">
        <v>80</v>
      </c>
      <c r="H14" s="209"/>
      <c r="I14" s="168">
        <f>'1 - Project Info'!G41</f>
        <v>0</v>
      </c>
      <c r="J14" s="152"/>
      <c r="U14" s="167"/>
      <c r="V14" s="167"/>
      <c r="W14" s="167"/>
      <c r="X14" s="167"/>
      <c r="Y14" s="167"/>
      <c r="Z14" s="167"/>
      <c r="AA14" s="167"/>
      <c r="AB14" s="167"/>
      <c r="AC14" s="167"/>
      <c r="AD14" s="167"/>
    </row>
    <row r="15" spans="1:31" ht="18.75" customHeight="1" thickBot="1" x14ac:dyDescent="0.35">
      <c r="C15" s="205"/>
      <c r="D15" s="206"/>
      <c r="E15" s="198"/>
      <c r="F15" s="167"/>
      <c r="G15" s="217" t="s">
        <v>114</v>
      </c>
      <c r="H15" s="210"/>
      <c r="I15" s="86">
        <f>SUM(I6:I10)+I14</f>
        <v>0</v>
      </c>
      <c r="J15" s="167"/>
    </row>
    <row r="16" spans="1:31" ht="18.75" customHeight="1" thickBot="1" x14ac:dyDescent="0.35">
      <c r="A16" s="403" t="s">
        <v>140</v>
      </c>
      <c r="B16" s="404"/>
      <c r="C16" s="163" t="s">
        <v>69</v>
      </c>
      <c r="D16" s="164" t="s">
        <v>70</v>
      </c>
      <c r="E16" s="163" t="s">
        <v>71</v>
      </c>
      <c r="F16" s="108"/>
      <c r="G16" s="218" t="s">
        <v>126</v>
      </c>
      <c r="H16" s="211"/>
      <c r="I16" s="339">
        <v>0</v>
      </c>
      <c r="J16" s="108"/>
    </row>
    <row r="17" spans="1:10" ht="18.75" customHeight="1" x14ac:dyDescent="0.3">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5">
      <c r="A18" s="220" t="s">
        <v>116</v>
      </c>
      <c r="B18" s="223"/>
      <c r="C18" s="177">
        <f>'1 - Aff Gap'!F35</f>
        <v>0</v>
      </c>
      <c r="D18" s="341">
        <v>0</v>
      </c>
      <c r="E18" s="192">
        <f>D18*$E$7</f>
        <v>0</v>
      </c>
      <c r="F18" s="167"/>
      <c r="G18" s="106"/>
      <c r="H18" s="106"/>
      <c r="I18" s="106"/>
    </row>
    <row r="19" spans="1:10" ht="18.600000000000001" customHeight="1" thickBot="1" x14ac:dyDescent="0.35">
      <c r="A19" s="225" t="s">
        <v>117</v>
      </c>
      <c r="B19" s="224"/>
      <c r="C19" s="89">
        <f>SUM(C17:C18)</f>
        <v>0</v>
      </c>
      <c r="D19" s="89">
        <f>SUM(D17:D18)</f>
        <v>0</v>
      </c>
      <c r="E19" s="89">
        <f>D19*$E$7</f>
        <v>0</v>
      </c>
      <c r="F19" s="108"/>
      <c r="G19" s="222" t="s">
        <v>127</v>
      </c>
      <c r="H19" s="207"/>
      <c r="I19" s="156" t="s">
        <v>69</v>
      </c>
    </row>
    <row r="20" spans="1:10" ht="26.4" customHeight="1" x14ac:dyDescent="0.3">
      <c r="A20" s="389" t="s">
        <v>198</v>
      </c>
      <c r="B20" s="390"/>
      <c r="C20" s="336">
        <v>0</v>
      </c>
      <c r="D20" s="336">
        <v>0</v>
      </c>
      <c r="E20" s="198"/>
      <c r="F20" s="108"/>
      <c r="G20" s="230" t="s">
        <v>138</v>
      </c>
      <c r="H20" s="193"/>
      <c r="I20" s="202">
        <f>'1 - Value Gap'!H13+'1 - Value Gap'!H14</f>
        <v>0</v>
      </c>
    </row>
    <row r="21" spans="1:10" ht="18" customHeight="1" thickBot="1" x14ac:dyDescent="0.35">
      <c r="A21" s="391" t="s">
        <v>78</v>
      </c>
      <c r="B21" s="392"/>
      <c r="C21" s="85" t="e">
        <f>-((C20-C17)/C20)</f>
        <v>#DIV/0!</v>
      </c>
      <c r="D21" s="85" t="e">
        <f>-((D20-D17)/D20)</f>
        <v>#DIV/0!</v>
      </c>
      <c r="E21" s="198"/>
      <c r="F21" s="108"/>
      <c r="G21" s="231" t="s">
        <v>136</v>
      </c>
      <c r="H21" s="232"/>
      <c r="I21" s="233">
        <f>SUM('1 - Value Gap'!H15:H22)</f>
        <v>0</v>
      </c>
    </row>
    <row r="22" spans="1:10" ht="18.75" customHeight="1" thickBot="1" x14ac:dyDescent="0.35">
      <c r="A22" s="170"/>
      <c r="B22" s="170"/>
      <c r="C22" s="170"/>
      <c r="D22" s="171"/>
      <c r="E22" s="172"/>
      <c r="F22" s="108"/>
      <c r="G22" s="228" t="s">
        <v>82</v>
      </c>
      <c r="H22" s="229"/>
      <c r="I22" s="87">
        <f>SUM(I20:I21)</f>
        <v>0</v>
      </c>
    </row>
    <row r="23" spans="1:10" ht="18.75" customHeight="1" thickBot="1" x14ac:dyDescent="0.35">
      <c r="A23" s="234" t="s">
        <v>139</v>
      </c>
      <c r="B23" s="283" t="s">
        <v>90</v>
      </c>
      <c r="C23" s="283" t="s">
        <v>91</v>
      </c>
      <c r="D23" s="284" t="s">
        <v>79</v>
      </c>
      <c r="E23" s="197"/>
      <c r="F23" s="108"/>
    </row>
    <row r="24" spans="1:10" ht="18.75" customHeight="1" thickBot="1" x14ac:dyDescent="0.35">
      <c r="A24" s="182" t="str">
        <f>'1 - Leverage'!B7</f>
        <v>Click to Enter</v>
      </c>
      <c r="B24" s="183">
        <f>'1 - Leverage'!D7</f>
        <v>0</v>
      </c>
      <c r="C24" s="184" t="str">
        <f>'1 - Leverage'!A7</f>
        <v>Click to Enter</v>
      </c>
      <c r="D24" s="185" t="str">
        <f>'1 - Leverage'!E7</f>
        <v>Click to Enter</v>
      </c>
      <c r="E24" s="198"/>
      <c r="F24" s="108"/>
      <c r="G24" s="219" t="s">
        <v>118</v>
      </c>
      <c r="H24" s="286"/>
      <c r="I24" s="163" t="s">
        <v>69</v>
      </c>
    </row>
    <row r="25" spans="1:10" ht="18" customHeight="1" x14ac:dyDescent="0.3">
      <c r="A25" s="186" t="str">
        <f>'1 - Leverage'!B8</f>
        <v>Click to Enter</v>
      </c>
      <c r="B25" s="187">
        <f>'1 - Leverage'!D8</f>
        <v>0</v>
      </c>
      <c r="C25" s="188" t="str">
        <f>'1 - Leverage'!A8</f>
        <v>Click to Enter</v>
      </c>
      <c r="D25" s="189" t="str">
        <f>'1 - Leverage'!E8</f>
        <v>Click to Enter</v>
      </c>
      <c r="E25" s="198"/>
      <c r="F25" s="108"/>
      <c r="G25" s="173" t="s">
        <v>83</v>
      </c>
      <c r="H25" s="174"/>
      <c r="I25" s="192">
        <f>'1 - Aff Gap'!F16</f>
        <v>0</v>
      </c>
    </row>
    <row r="26" spans="1:10" ht="18" customHeight="1" x14ac:dyDescent="0.3">
      <c r="A26" s="186" t="str">
        <f>'1 - Leverage'!B9</f>
        <v>Click to Enter</v>
      </c>
      <c r="B26" s="187">
        <f>'1 - Leverage'!D9</f>
        <v>0</v>
      </c>
      <c r="C26" s="188" t="str">
        <f>'1 - Leverage'!A9</f>
        <v>Click to Enter</v>
      </c>
      <c r="D26" s="189" t="str">
        <f>'1 - Leverage'!E9</f>
        <v>Click to Enter</v>
      </c>
      <c r="E26" s="198"/>
      <c r="F26" s="108"/>
      <c r="G26" s="175" t="s">
        <v>85</v>
      </c>
      <c r="H26" s="176"/>
      <c r="I26" s="192">
        <f>'1 - Aff Gap'!F17</f>
        <v>0</v>
      </c>
    </row>
    <row r="27" spans="1:10" ht="18" customHeight="1" x14ac:dyDescent="0.3">
      <c r="A27" s="186" t="str">
        <f>'1 - Leverage'!B10</f>
        <v>Click to Enter</v>
      </c>
      <c r="B27" s="187">
        <f>'1 - Leverage'!D10</f>
        <v>0</v>
      </c>
      <c r="C27" s="188" t="str">
        <f>'1 - Leverage'!A10</f>
        <v>Click to Enter</v>
      </c>
      <c r="D27" s="189" t="str">
        <f>'1 - Leverage'!E10</f>
        <v>Click to Enter</v>
      </c>
      <c r="E27" s="200"/>
      <c r="F27" s="108"/>
      <c r="G27" s="178" t="s">
        <v>87</v>
      </c>
      <c r="H27" s="179"/>
      <c r="I27" s="192">
        <f>'1 - Aff Gap'!F18</f>
        <v>0</v>
      </c>
    </row>
    <row r="28" spans="1:10" ht="18" customHeight="1" x14ac:dyDescent="0.3">
      <c r="A28" s="186" t="str">
        <f>'1 - Leverage'!B11</f>
        <v>Click to Enter</v>
      </c>
      <c r="B28" s="187">
        <f>'1 - Leverage'!D11</f>
        <v>0</v>
      </c>
      <c r="C28" s="188" t="str">
        <f>'1 - Leverage'!A11</f>
        <v>Click to Enter</v>
      </c>
      <c r="D28" s="189" t="str">
        <f>'1 - Leverage'!E11</f>
        <v>Click to Enter</v>
      </c>
      <c r="E28" s="200"/>
      <c r="F28" s="108"/>
      <c r="G28" s="230" t="s">
        <v>134</v>
      </c>
      <c r="H28" s="193"/>
      <c r="I28" s="202">
        <f>'1 - Aff Gap'!F19</f>
        <v>0</v>
      </c>
    </row>
    <row r="29" spans="1:10" ht="18" customHeight="1" x14ac:dyDescent="0.3">
      <c r="A29" s="186" t="str">
        <f>'1 - Leverage'!B12</f>
        <v>Click to Enter</v>
      </c>
      <c r="B29" s="187">
        <f>'1 - Leverage'!D12</f>
        <v>0</v>
      </c>
      <c r="C29" s="188" t="str">
        <f>'1 - Leverage'!A12</f>
        <v>Click to Enter</v>
      </c>
      <c r="D29" s="189" t="str">
        <f>'1 - Leverage'!E12</f>
        <v>Click to Enter</v>
      </c>
      <c r="E29" s="198"/>
      <c r="F29" s="108"/>
      <c r="G29" s="212" t="s">
        <v>92</v>
      </c>
      <c r="H29" s="281"/>
      <c r="I29" s="191">
        <f>'1 - Aff Gap'!F20</f>
        <v>0</v>
      </c>
    </row>
    <row r="30" spans="1:10" ht="18" customHeight="1" x14ac:dyDescent="0.3">
      <c r="A30" s="186" t="str">
        <f>'1 - Leverage'!B13</f>
        <v>Click to Enter</v>
      </c>
      <c r="B30" s="187">
        <f>'1 - Leverage'!D13</f>
        <v>0</v>
      </c>
      <c r="C30" s="188" t="str">
        <f>'1 - Leverage'!A13</f>
        <v>Click to Enter</v>
      </c>
      <c r="D30" s="189" t="str">
        <f>'1 - Leverage'!E13</f>
        <v>Click to Enter</v>
      </c>
      <c r="E30" s="201"/>
      <c r="F30" s="108"/>
      <c r="G30" s="212" t="s">
        <v>93</v>
      </c>
      <c r="H30" s="281"/>
      <c r="I30" s="191">
        <f>'1 - Aff Gap'!F21</f>
        <v>0</v>
      </c>
    </row>
    <row r="31" spans="1:10" ht="19.8" customHeight="1" thickBot="1" x14ac:dyDescent="0.35">
      <c r="A31" s="186" t="str">
        <f>'1 - Leverage'!B14</f>
        <v>Click to Enter</v>
      </c>
      <c r="B31" s="187">
        <f>'1 - Leverage'!D14</f>
        <v>0</v>
      </c>
      <c r="C31" s="188" t="str">
        <f>'1 - Leverage'!A14</f>
        <v>Click to Enter</v>
      </c>
      <c r="D31" s="189" t="str">
        <f>'1 - Leverage'!E14</f>
        <v>Click to Enter</v>
      </c>
      <c r="E31" s="201"/>
      <c r="F31" s="108"/>
      <c r="G31" s="231" t="s">
        <v>137</v>
      </c>
      <c r="H31" s="232"/>
      <c r="I31" s="191">
        <f>SUM('1 - Aff Gap'!F22:F29)</f>
        <v>0</v>
      </c>
    </row>
    <row r="32" spans="1:10" ht="18.75" customHeight="1" thickBot="1" x14ac:dyDescent="0.35">
      <c r="A32" s="186" t="str">
        <f>'1 - Leverage'!B15</f>
        <v>Click to Enter</v>
      </c>
      <c r="B32" s="187">
        <f>'1 - Leverage'!D15</f>
        <v>0</v>
      </c>
      <c r="C32" s="188" t="str">
        <f>'1 - Leverage'!A15</f>
        <v>Click to Enter</v>
      </c>
      <c r="D32" s="189" t="str">
        <f>'1 - Leverage'!E15</f>
        <v>Click to Enter</v>
      </c>
      <c r="E32" s="201"/>
      <c r="F32" s="108"/>
      <c r="G32" s="227" t="s">
        <v>94</v>
      </c>
      <c r="H32" s="194"/>
      <c r="I32" s="87">
        <f>SUM(I26:I31)</f>
        <v>0</v>
      </c>
    </row>
    <row r="33" spans="1:10" ht="18.75" customHeight="1" thickBot="1" x14ac:dyDescent="0.35">
      <c r="A33" s="186" t="str">
        <f>'1 - Leverage'!B16</f>
        <v>Click to Enter</v>
      </c>
      <c r="B33" s="187">
        <f>'1 - Leverage'!D16</f>
        <v>0</v>
      </c>
      <c r="C33" s="188" t="str">
        <f>'1 - Leverage'!A16</f>
        <v>Click to Enter</v>
      </c>
      <c r="D33" s="189" t="str">
        <f>'1 - Leverage'!E16</f>
        <v>Click to Enter</v>
      </c>
      <c r="E33" s="199"/>
      <c r="F33" s="108"/>
      <c r="I33" s="107"/>
    </row>
    <row r="34" spans="1:10" ht="18.75" customHeight="1" thickBot="1" x14ac:dyDescent="0.35">
      <c r="A34" s="186" t="str">
        <f>'1 - Leverage'!B17</f>
        <v>Click to Enter</v>
      </c>
      <c r="B34" s="187">
        <f>'1 - Leverage'!D17</f>
        <v>0</v>
      </c>
      <c r="C34" s="188" t="str">
        <f>'1 - Leverage'!A17</f>
        <v>Click to Enter</v>
      </c>
      <c r="D34" s="189" t="str">
        <f>'1 - Leverage'!E17</f>
        <v>Click to Enter</v>
      </c>
      <c r="E34" s="199"/>
      <c r="F34" s="108"/>
      <c r="G34" s="219" t="s">
        <v>119</v>
      </c>
      <c r="H34" s="285"/>
      <c r="I34" s="163" t="s">
        <v>69</v>
      </c>
    </row>
    <row r="35" spans="1:10" ht="18.75" customHeight="1" x14ac:dyDescent="0.3">
      <c r="A35" s="186" t="str">
        <f>'1 - Leverage'!B18</f>
        <v>Click to Enter</v>
      </c>
      <c r="B35" s="187">
        <f>'1 - Leverage'!D18</f>
        <v>0</v>
      </c>
      <c r="C35" s="188" t="str">
        <f>'1 - Leverage'!A18</f>
        <v>Click to Enter</v>
      </c>
      <c r="D35" s="189" t="str">
        <f>'1 - Leverage'!E18</f>
        <v>Click to Enter</v>
      </c>
      <c r="E35" s="199"/>
      <c r="F35" s="108"/>
      <c r="G35" s="214" t="s">
        <v>84</v>
      </c>
      <c r="H35" s="174"/>
      <c r="I35" s="192">
        <f>'1 - Aff Gap'!F9</f>
        <v>0</v>
      </c>
    </row>
    <row r="36" spans="1:10" s="169" customFormat="1" ht="18.75" customHeight="1" thickBot="1" x14ac:dyDescent="0.35">
      <c r="A36" s="186" t="str">
        <f>'1 - Leverage'!B19</f>
        <v>Click to Enter</v>
      </c>
      <c r="B36" s="187">
        <f>'1 - Leverage'!D19</f>
        <v>0</v>
      </c>
      <c r="C36" s="188" t="str">
        <f>'1 - Leverage'!A19</f>
        <v>Click to Enter</v>
      </c>
      <c r="D36" s="189" t="str">
        <f>'1 - Leverage'!E19</f>
        <v>Click to Enter</v>
      </c>
      <c r="E36" s="199"/>
      <c r="F36" s="167"/>
      <c r="G36" s="220" t="s">
        <v>86</v>
      </c>
      <c r="H36" s="226"/>
      <c r="I36" s="177">
        <f>'1 - Aff Gap'!F10</f>
        <v>0</v>
      </c>
      <c r="J36" s="180"/>
    </row>
    <row r="37" spans="1:10" ht="18.75" customHeight="1" thickBot="1" x14ac:dyDescent="0.35">
      <c r="D37" s="106"/>
      <c r="E37" s="199"/>
      <c r="F37" s="108"/>
      <c r="G37" s="221" t="s">
        <v>88</v>
      </c>
      <c r="H37" s="88"/>
      <c r="I37" s="90">
        <f>SUM(I35:I36)</f>
        <v>0</v>
      </c>
      <c r="J37" s="181"/>
    </row>
    <row r="38" spans="1:10" ht="18.75" customHeight="1" x14ac:dyDescent="0.3">
      <c r="A38" s="548" t="s">
        <v>214</v>
      </c>
      <c r="B38" s="549"/>
      <c r="C38" s="549"/>
      <c r="D38" s="549"/>
      <c r="E38" s="550"/>
      <c r="F38" s="108"/>
      <c r="J38" s="181"/>
    </row>
    <row r="39" spans="1:10" ht="18.75" customHeight="1" x14ac:dyDescent="0.3">
      <c r="A39" s="551"/>
      <c r="B39" s="552"/>
      <c r="C39" s="552"/>
      <c r="D39" s="552"/>
      <c r="E39" s="553"/>
      <c r="F39" s="108"/>
      <c r="J39" s="181"/>
    </row>
    <row r="40" spans="1:10" ht="18.75" customHeight="1" x14ac:dyDescent="0.3">
      <c r="A40" s="551"/>
      <c r="B40" s="552"/>
      <c r="C40" s="552"/>
      <c r="D40" s="552"/>
      <c r="E40" s="553"/>
      <c r="F40" s="108"/>
      <c r="J40" s="181"/>
    </row>
    <row r="41" spans="1:10" ht="18.75" customHeight="1" x14ac:dyDescent="0.3">
      <c r="A41" s="551"/>
      <c r="B41" s="552"/>
      <c r="C41" s="552"/>
      <c r="D41" s="552"/>
      <c r="E41" s="553"/>
      <c r="F41" s="108"/>
    </row>
    <row r="42" spans="1:10" ht="18.75" customHeight="1" x14ac:dyDescent="0.3">
      <c r="A42" s="551"/>
      <c r="B42" s="552"/>
      <c r="C42" s="552"/>
      <c r="D42" s="552"/>
      <c r="E42" s="553"/>
      <c r="F42" s="108"/>
    </row>
    <row r="43" spans="1:10" ht="18.75" customHeight="1" thickBot="1" x14ac:dyDescent="0.35">
      <c r="A43" s="554"/>
      <c r="B43" s="555"/>
      <c r="C43" s="555"/>
      <c r="D43" s="555"/>
      <c r="E43" s="556"/>
      <c r="F43" s="108"/>
    </row>
    <row r="44" spans="1:10" ht="18.75" customHeight="1" x14ac:dyDescent="0.3">
      <c r="F44" s="108"/>
    </row>
    <row r="45" spans="1:10" ht="18.75" customHeight="1" x14ac:dyDescent="0.3"/>
  </sheetData>
  <sheetProtection algorithmName="SHA-512" hashValue="6uyvnc3Rde3vOOjR64KrcpVuomXzLuFDq54+4BVhQlz+LbWDURJsyChu1fLa2BwGqwT0xdy4wTzAm4RdSW8Iug==" saltValue="N/qxSW4M2U0oMWlSr7PXGg==" spinCount="100000" sheet="1" objects="1" scenarios="1" selectLockedCells="1"/>
  <mergeCells count="17">
    <mergeCell ref="A38:E43"/>
    <mergeCell ref="A1:I1"/>
    <mergeCell ref="A13:B13"/>
    <mergeCell ref="A14:B14"/>
    <mergeCell ref="A20:B20"/>
    <mergeCell ref="A21:B21"/>
    <mergeCell ref="B2:E2"/>
    <mergeCell ref="H2:I2"/>
    <mergeCell ref="B3:E3"/>
    <mergeCell ref="H3:I3"/>
    <mergeCell ref="A5:E5"/>
    <mergeCell ref="A16:B16"/>
    <mergeCell ref="C6:D6"/>
    <mergeCell ref="C7:D7"/>
    <mergeCell ref="A9:B9"/>
    <mergeCell ref="A10:B10"/>
    <mergeCell ref="A11:B11"/>
  </mergeCells>
  <conditionalFormatting sqref="C14:D14">
    <cfRule type="cellIs" dxfId="19" priority="2" operator="greaterThan">
      <formula>0</formula>
    </cfRule>
  </conditionalFormatting>
  <conditionalFormatting sqref="C14:D14">
    <cfRule type="cellIs" dxfId="18" priority="1" operator="greaterThan">
      <formula>0</formula>
    </cfRule>
  </conditionalFormatting>
  <dataValidations count="7">
    <dataValidation allowBlank="1" showErrorMessage="1" sqref="E15" xr:uid="{00000000-0002-0000-0000-000000000000}"/>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00000000-0002-0000-0000-000001000000}"/>
    <dataValidation allowBlank="1" showInputMessage="1" showErrorMessage="1" prompt="Use Line 17 on Affordability Gap worksheet" sqref="G25" xr:uid="{00000000-0002-0000-0000-000002000000}"/>
    <dataValidation allowBlank="1" promptTitle="Review Multiple Sources" prompt="Review the Leverage Workbook and leverage documentation. If no committed leverage is available, enter $0. If there are multiple committed sources, identify the source and amount on separate lines." sqref="I21" xr:uid="{00000000-0002-0000-0000-000005000000}"/>
    <dataValidation allowBlank="1" sqref="D15 E16:E19" xr:uid="{00000000-0002-0000-0000-000006000000}"/>
    <dataValidation errorStyle="information" allowBlank="1" showInputMessage="1" showErrorMessage="1" promptTitle="Do Not Use with CLT Requests" prompt="The Impact Fund Historical 80th Percentile is not applicable to CLT requests. Please disregard this field for CLT proposals." sqref="C13 C20" xr:uid="{FFE4362C-205C-479C-80D8-891387C2AC7D}"/>
    <dataValidation allowBlank="1" showInputMessage="1" showErrorMessage="1" promptTitle="Do Not Use with CLT Requests" prompt="The Impact Fund Historical 80th Percentile is not applicable to CLT requests. Please disregard this field for CLT proposals." sqref="D13 D20" xr:uid="{B27361E9-A6AB-43C6-AF3B-E51E3C03727A}"/>
  </dataValidations>
  <printOptions horizontalCentered="1"/>
  <pageMargins left="0.7" right="0.7" top="0.75" bottom="0.75" header="0.3" footer="0.3"/>
  <pageSetup paperSize="17" scale="87" orientation="landscape"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03917-9604-4CB4-9218-688C7BB7F7ED}">
  <sheetPr>
    <tabColor theme="9" tint="0.39997558519241921"/>
    <pageSetUpPr fitToPage="1"/>
  </sheetPr>
  <dimension ref="A1:J36"/>
  <sheetViews>
    <sheetView showGridLines="0" zoomScaleNormal="100" workbookViewId="0">
      <selection activeCell="H17" sqref="H17"/>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18" x14ac:dyDescent="0.35">
      <c r="A1" s="478" t="s">
        <v>207</v>
      </c>
      <c r="B1" s="479"/>
      <c r="C1" s="479"/>
      <c r="D1" s="479"/>
      <c r="E1" s="479"/>
      <c r="F1" s="479"/>
      <c r="G1" s="479"/>
      <c r="H1" s="480"/>
    </row>
    <row r="2" spans="1:10" ht="23.4" customHeight="1" thickBot="1" x14ac:dyDescent="0.35">
      <c r="A2" s="481" t="s">
        <v>21</v>
      </c>
      <c r="B2" s="482"/>
      <c r="C2" s="482"/>
      <c r="D2" s="482"/>
      <c r="E2" s="482"/>
      <c r="F2" s="482"/>
      <c r="G2" s="482"/>
      <c r="H2" s="483"/>
    </row>
    <row r="3" spans="1:10" ht="52.8" customHeight="1" thickBot="1" x14ac:dyDescent="0.35">
      <c r="A3" s="488" t="s">
        <v>186</v>
      </c>
      <c r="B3" s="489"/>
      <c r="C3" s="489"/>
      <c r="D3" s="489"/>
      <c r="E3" s="489"/>
      <c r="F3" s="489"/>
      <c r="G3" s="489"/>
      <c r="H3" s="490"/>
    </row>
    <row r="4" spans="1:10" ht="15" thickBot="1" x14ac:dyDescent="0.35">
      <c r="A4" s="484" t="s">
        <v>5</v>
      </c>
      <c r="B4" s="485"/>
      <c r="C4" s="485"/>
      <c r="D4" s="485"/>
      <c r="E4" s="485"/>
      <c r="F4" s="485"/>
      <c r="G4" s="485"/>
      <c r="H4" s="45"/>
      <c r="I4" s="4"/>
    </row>
    <row r="5" spans="1:10" ht="15" thickBot="1" x14ac:dyDescent="0.35">
      <c r="A5" s="486" t="s">
        <v>51</v>
      </c>
      <c r="B5" s="487"/>
      <c r="C5" s="487"/>
      <c r="D5" s="487"/>
      <c r="E5" s="487"/>
      <c r="F5" s="487"/>
      <c r="G5" s="487"/>
      <c r="H5" s="48">
        <f>'4 - Project Info'!G42</f>
        <v>0</v>
      </c>
      <c r="I5" s="4"/>
    </row>
    <row r="6" spans="1:10" ht="15" thickBot="1" x14ac:dyDescent="0.35">
      <c r="A6" s="476" t="s">
        <v>132</v>
      </c>
      <c r="B6" s="477"/>
      <c r="C6" s="477"/>
      <c r="D6" s="477"/>
      <c r="E6" s="477"/>
      <c r="F6" s="477"/>
      <c r="G6" s="477"/>
      <c r="H6" s="48">
        <f>'4 - Project Info'!G45</f>
        <v>0</v>
      </c>
      <c r="I6" s="4"/>
    </row>
    <row r="7" spans="1:10" ht="15" thickBot="1" x14ac:dyDescent="0.35">
      <c r="A7" s="468" t="s">
        <v>50</v>
      </c>
      <c r="B7" s="469"/>
      <c r="C7" s="469"/>
      <c r="D7" s="469"/>
      <c r="E7" s="469"/>
      <c r="F7" s="469"/>
      <c r="G7" s="469"/>
      <c r="H7" s="48">
        <f>H5-H6</f>
        <v>0</v>
      </c>
      <c r="I7" s="36"/>
      <c r="J7" s="37"/>
    </row>
    <row r="8" spans="1:10" ht="15" thickBot="1" x14ac:dyDescent="0.35">
      <c r="A8" s="269"/>
      <c r="B8" s="71"/>
      <c r="C8" s="71"/>
      <c r="D8" s="71"/>
      <c r="E8" s="71"/>
      <c r="F8" s="71"/>
      <c r="G8" s="71"/>
      <c r="H8" s="270"/>
      <c r="I8" s="36"/>
      <c r="J8" s="37"/>
    </row>
    <row r="9" spans="1:10" ht="15" thickBot="1" x14ac:dyDescent="0.35">
      <c r="A9" s="343" t="s">
        <v>193</v>
      </c>
      <c r="B9" s="344"/>
      <c r="C9" s="344"/>
      <c r="D9" s="344"/>
      <c r="E9" s="344"/>
      <c r="F9" s="344"/>
      <c r="G9" s="345"/>
      <c r="H9" s="48">
        <f>'4 - Project Info'!G27+'4 - Project Info'!G29</f>
        <v>0</v>
      </c>
      <c r="I9" s="238"/>
      <c r="J9" s="37"/>
    </row>
    <row r="10" spans="1:10" ht="14.4" x14ac:dyDescent="0.3">
      <c r="A10" s="33"/>
      <c r="B10" s="32"/>
      <c r="C10" s="32"/>
      <c r="D10" s="32"/>
      <c r="E10" s="32"/>
      <c r="F10" s="32"/>
      <c r="G10" s="32"/>
      <c r="H10" s="34"/>
      <c r="I10" s="4"/>
    </row>
    <row r="11" spans="1:10" ht="14.4" x14ac:dyDescent="0.3">
      <c r="A11" s="67" t="s">
        <v>152</v>
      </c>
      <c r="B11" s="32"/>
      <c r="C11" s="32"/>
      <c r="D11" s="32"/>
      <c r="E11" s="32"/>
      <c r="F11" s="32"/>
      <c r="G11" s="32"/>
      <c r="H11" s="61"/>
      <c r="I11" s="4"/>
    </row>
    <row r="12" spans="1:10" ht="15" thickBot="1" x14ac:dyDescent="0.35">
      <c r="A12" s="62" t="s">
        <v>111</v>
      </c>
      <c r="B12" s="63"/>
      <c r="C12" s="63"/>
      <c r="D12" s="63"/>
      <c r="E12" s="63"/>
      <c r="F12" s="63"/>
      <c r="G12" s="63"/>
      <c r="H12" s="39"/>
      <c r="I12" s="4"/>
    </row>
    <row r="13" spans="1:10" ht="15.75" customHeight="1" x14ac:dyDescent="0.3">
      <c r="A13" s="68" t="s">
        <v>190</v>
      </c>
      <c r="B13" s="40"/>
      <c r="C13" s="40"/>
      <c r="D13" s="40"/>
      <c r="E13" s="40"/>
      <c r="F13" s="40"/>
      <c r="G13" s="40"/>
      <c r="H13" s="271">
        <v>0</v>
      </c>
      <c r="I13" s="4"/>
    </row>
    <row r="14" spans="1:10" ht="15.75" customHeight="1" x14ac:dyDescent="0.3">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8" t="s">
        <v>99</v>
      </c>
      <c r="B15" s="474" t="s">
        <v>100</v>
      </c>
      <c r="C15" s="475"/>
      <c r="D15" s="475"/>
      <c r="E15" s="475"/>
      <c r="F15" s="475"/>
      <c r="G15" s="475"/>
      <c r="H15" s="129">
        <v>0</v>
      </c>
      <c r="I15" s="57"/>
    </row>
    <row r="16" spans="1:10" ht="15.75" customHeight="1" x14ac:dyDescent="0.3">
      <c r="A16" s="98" t="s">
        <v>99</v>
      </c>
      <c r="B16" s="474" t="s">
        <v>100</v>
      </c>
      <c r="C16" s="475"/>
      <c r="D16" s="475"/>
      <c r="E16" s="475"/>
      <c r="F16" s="475"/>
      <c r="G16" s="475"/>
      <c r="H16" s="129">
        <v>0</v>
      </c>
      <c r="I16" s="57"/>
    </row>
    <row r="17" spans="1:10" ht="15.75" customHeight="1" x14ac:dyDescent="0.3">
      <c r="A17" s="98" t="s">
        <v>99</v>
      </c>
      <c r="B17" s="474" t="s">
        <v>100</v>
      </c>
      <c r="C17" s="475"/>
      <c r="D17" s="475"/>
      <c r="E17" s="475"/>
      <c r="F17" s="475"/>
      <c r="G17" s="475"/>
      <c r="H17" s="129">
        <v>0</v>
      </c>
      <c r="I17" s="57"/>
    </row>
    <row r="18" spans="1:10" ht="15.75" customHeight="1" x14ac:dyDescent="0.3">
      <c r="A18" s="98" t="s">
        <v>99</v>
      </c>
      <c r="B18" s="474" t="s">
        <v>100</v>
      </c>
      <c r="C18" s="475"/>
      <c r="D18" s="475"/>
      <c r="E18" s="475"/>
      <c r="F18" s="475"/>
      <c r="G18" s="475"/>
      <c r="H18" s="129">
        <v>0</v>
      </c>
      <c r="I18" s="57"/>
    </row>
    <row r="19" spans="1:10" ht="15.75" customHeight="1" x14ac:dyDescent="0.3">
      <c r="A19" s="98" t="s">
        <v>99</v>
      </c>
      <c r="B19" s="474" t="s">
        <v>100</v>
      </c>
      <c r="C19" s="475"/>
      <c r="D19" s="475"/>
      <c r="E19" s="475"/>
      <c r="F19" s="475"/>
      <c r="G19" s="475"/>
      <c r="H19" s="129">
        <v>0</v>
      </c>
      <c r="I19" s="57"/>
    </row>
    <row r="20" spans="1:10" ht="15.75" customHeight="1" x14ac:dyDescent="0.3">
      <c r="A20" s="98" t="s">
        <v>99</v>
      </c>
      <c r="B20" s="474" t="s">
        <v>100</v>
      </c>
      <c r="C20" s="475"/>
      <c r="D20" s="475"/>
      <c r="E20" s="475"/>
      <c r="F20" s="475"/>
      <c r="G20" s="475"/>
      <c r="H20" s="129">
        <v>0</v>
      </c>
      <c r="I20" s="57"/>
    </row>
    <row r="21" spans="1:10" ht="15.75" customHeight="1" x14ac:dyDescent="0.3">
      <c r="A21" s="98" t="s">
        <v>99</v>
      </c>
      <c r="B21" s="474" t="s">
        <v>100</v>
      </c>
      <c r="C21" s="475"/>
      <c r="D21" s="475"/>
      <c r="E21" s="475"/>
      <c r="F21" s="475"/>
      <c r="G21" s="475"/>
      <c r="H21" s="129">
        <v>0</v>
      </c>
      <c r="I21" s="57"/>
    </row>
    <row r="22" spans="1:10" ht="15.75" customHeight="1" thickBot="1" x14ac:dyDescent="0.35">
      <c r="A22" s="98" t="s">
        <v>99</v>
      </c>
      <c r="B22" s="474" t="s">
        <v>100</v>
      </c>
      <c r="C22" s="475"/>
      <c r="D22" s="475"/>
      <c r="E22" s="475"/>
      <c r="F22" s="475"/>
      <c r="G22" s="475"/>
      <c r="H22" s="129">
        <v>0</v>
      </c>
      <c r="I22" s="57"/>
    </row>
    <row r="23" spans="1:10" ht="17.399999999999999" customHeight="1" thickBot="1" x14ac:dyDescent="0.35">
      <c r="A23" s="470" t="s">
        <v>58</v>
      </c>
      <c r="B23" s="471"/>
      <c r="C23" s="471"/>
      <c r="D23" s="471"/>
      <c r="E23" s="471"/>
      <c r="F23" s="471"/>
      <c r="G23" s="471"/>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472" t="s">
        <v>205</v>
      </c>
      <c r="B25" s="473"/>
      <c r="C25" s="473"/>
      <c r="D25" s="473"/>
      <c r="E25" s="473"/>
      <c r="F25" s="473"/>
      <c r="G25" s="473"/>
      <c r="H25" s="83"/>
      <c r="I25" s="73" t="str">
        <f>IF(H25=0,"Be sure to enter a number here","")</f>
        <v>Be sure to enter a number here</v>
      </c>
    </row>
    <row r="26" spans="1:10" ht="36" customHeight="1" thickBot="1" x14ac:dyDescent="0.35">
      <c r="A26" s="463" t="s">
        <v>168</v>
      </c>
      <c r="B26" s="464"/>
      <c r="C26" s="464"/>
      <c r="D26" s="464"/>
      <c r="E26" s="464"/>
      <c r="F26" s="464"/>
      <c r="G26" s="464"/>
      <c r="H26" s="74">
        <f>(H13)*H25</f>
        <v>0</v>
      </c>
      <c r="I26" s="38"/>
      <c r="J26" s="37"/>
    </row>
    <row r="27" spans="1:10" ht="14.4" thickBot="1" x14ac:dyDescent="0.35">
      <c r="A27" s="41"/>
      <c r="B27" s="42"/>
      <c r="C27" s="42"/>
      <c r="D27" s="42"/>
      <c r="E27" s="42"/>
      <c r="F27" s="42"/>
      <c r="G27" s="42"/>
      <c r="H27" s="37"/>
    </row>
    <row r="28" spans="1:10" s="106" customFormat="1" ht="34.799999999999997" customHeight="1" thickBot="1" x14ac:dyDescent="0.35">
      <c r="A28" s="465"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66"/>
      <c r="C28" s="466"/>
      <c r="D28" s="466"/>
      <c r="E28" s="466"/>
      <c r="F28" s="466"/>
      <c r="G28" s="466"/>
      <c r="H28" s="467"/>
    </row>
    <row r="29" spans="1:10" ht="84" customHeight="1" thickBot="1" x14ac:dyDescent="0.35">
      <c r="A29" s="436"/>
      <c r="B29" s="437"/>
      <c r="C29" s="437"/>
      <c r="D29" s="437"/>
      <c r="E29" s="437"/>
      <c r="F29" s="437"/>
      <c r="G29" s="437"/>
      <c r="H29" s="438"/>
    </row>
    <row r="32" spans="1:10" hidden="1" x14ac:dyDescent="0.3">
      <c r="B32" s="35" t="s">
        <v>99</v>
      </c>
    </row>
    <row r="33" spans="2:2" hidden="1" x14ac:dyDescent="0.3">
      <c r="B33" s="35" t="s">
        <v>79</v>
      </c>
    </row>
    <row r="34" spans="2:2" hidden="1" x14ac:dyDescent="0.3">
      <c r="B34" s="35" t="s">
        <v>81</v>
      </c>
    </row>
    <row r="35" spans="2:2" hidden="1" x14ac:dyDescent="0.3">
      <c r="B35" s="4" t="s">
        <v>143</v>
      </c>
    </row>
    <row r="36" spans="2:2" hidden="1" x14ac:dyDescent="0.3"/>
  </sheetData>
  <sheetProtection algorithmName="SHA-512" hashValue="Anw/XfCbRQb88dt0WqXNG/D3YUm5GoNU2lTujAyLRLB1f4qDz8JMgBQtIEnjy0vUMs8ziUs4U/gIKZacOuM0Gg==" saltValue="OqVNI3lYFod1XV9x757N2A==" spinCount="100000" sheet="1" objects="1" scenarios="1" selectLockedCells="1"/>
  <dataConsolidate/>
  <mergeCells count="20">
    <mergeCell ref="B19:G19"/>
    <mergeCell ref="A1:H1"/>
    <mergeCell ref="A2:H2"/>
    <mergeCell ref="A3:H3"/>
    <mergeCell ref="A4:G4"/>
    <mergeCell ref="A5:G5"/>
    <mergeCell ref="A6:G6"/>
    <mergeCell ref="A7:G7"/>
    <mergeCell ref="B15:G15"/>
    <mergeCell ref="B16:G16"/>
    <mergeCell ref="B17:G17"/>
    <mergeCell ref="B18:G18"/>
    <mergeCell ref="A28:H28"/>
    <mergeCell ref="A29:H29"/>
    <mergeCell ref="B20:G20"/>
    <mergeCell ref="B21:G21"/>
    <mergeCell ref="B22:G22"/>
    <mergeCell ref="A23:G23"/>
    <mergeCell ref="A25:G25"/>
    <mergeCell ref="A26:G26"/>
  </mergeCells>
  <conditionalFormatting sqref="A28">
    <cfRule type="expression" dxfId="1" priority="1" stopIfTrue="1">
      <formula>$H$23&lt;&gt;$H$7</formula>
    </cfRule>
  </conditionalFormatting>
  <dataValidations count="4">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FBBADD67-A90C-49DC-979B-721EAE313275}">
      <formula1>$B$32:$B$35</formula1>
    </dataValidation>
    <dataValidation errorStyle="warning" allowBlank="1" showInputMessage="1" showErrorMessage="1" errorTitle="Sources do not equal Gap" error="Explain in Line 24, below." sqref="H23" xr:uid="{31624D45-CB7A-4BB1-97B8-39D56073BB10}"/>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96AC5D32-56F5-4D63-A149-451E01C2384F}">
      <formula1>H9</formula1>
    </dataValidation>
    <dataValidation type="whole" errorStyle="information" operator="equal" allowBlank="1" showInputMessage="1" errorTitle="Sources not equal to need" error="Check Value Gap Sources in Line I13-I18, or explain in Line 27." sqref="H13" xr:uid="{E29011A9-5D37-4E41-AC84-8FAD5389B789}">
      <formula1>H7</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FBA925BF-17BC-411C-B96D-CF1D1DFB936C}">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72522CFB-ABE7-41DA-BA32-2C3DDA95C749}">
          <x14:formula1>
            <xm:f>'1 - Project Info'!#REF!</xm:f>
          </x14:formula1>
          <xm:sqref>H25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582A5-0431-41A7-B698-A64DD4950BCA}">
  <sheetPr>
    <tabColor theme="9" tint="0.39997558519241921"/>
  </sheetPr>
  <dimension ref="A1:K46"/>
  <sheetViews>
    <sheetView zoomScaleNormal="100" workbookViewId="0">
      <selection activeCell="C6" sqref="C6"/>
    </sheetView>
  </sheetViews>
  <sheetFormatPr defaultColWidth="9.109375" defaultRowHeight="13.8" x14ac:dyDescent="0.3"/>
  <cols>
    <col min="1" max="1" width="19.88671875" style="235" customWidth="1"/>
    <col min="2" max="2" width="9.109375" style="235" customWidth="1"/>
    <col min="3" max="3" width="26.21875" style="235" customWidth="1"/>
    <col min="4" max="4" width="14.44140625" style="235" customWidth="1"/>
    <col min="5" max="5" width="18.77734375" style="235" customWidth="1"/>
    <col min="6" max="6" width="21.109375" style="235" customWidth="1"/>
    <col min="7" max="7" width="8.21875" style="235" customWidth="1"/>
    <col min="8" max="8" width="9.44140625" style="235" customWidth="1"/>
    <col min="9" max="16384" width="9.109375" style="235"/>
  </cols>
  <sheetData>
    <row r="1" spans="1:8" ht="18" x14ac:dyDescent="0.3">
      <c r="A1" s="525" t="s">
        <v>207</v>
      </c>
      <c r="B1" s="526"/>
      <c r="C1" s="526"/>
      <c r="D1" s="526"/>
      <c r="E1" s="526"/>
      <c r="F1" s="527"/>
    </row>
    <row r="2" spans="1:8" ht="19.8" customHeight="1" thickBot="1" x14ac:dyDescent="0.35">
      <c r="A2" s="540" t="s">
        <v>130</v>
      </c>
      <c r="B2" s="541"/>
      <c r="C2" s="541"/>
      <c r="D2" s="541"/>
      <c r="E2" s="541"/>
      <c r="F2" s="542"/>
    </row>
    <row r="3" spans="1:8" ht="124.2" customHeight="1" thickBot="1" x14ac:dyDescent="0.35">
      <c r="A3" s="543" t="s">
        <v>206</v>
      </c>
      <c r="B3" s="544"/>
      <c r="C3" s="544"/>
      <c r="D3" s="544"/>
      <c r="E3" s="544"/>
      <c r="F3" s="545"/>
    </row>
    <row r="4" spans="1:8" s="236" customFormat="1" ht="15" thickBot="1" x14ac:dyDescent="0.35">
      <c r="A4" s="245"/>
      <c r="B4" s="245"/>
      <c r="C4" s="246"/>
    </row>
    <row r="5" spans="1:8" s="237" customFormat="1" ht="18" customHeight="1" thickBot="1" x14ac:dyDescent="0.35">
      <c r="A5" s="494" t="s">
        <v>120</v>
      </c>
      <c r="B5" s="495"/>
      <c r="C5" s="496"/>
      <c r="D5" s="275"/>
      <c r="E5" s="250"/>
      <c r="F5" s="250"/>
    </row>
    <row r="6" spans="1:8" ht="20.399999999999999" customHeight="1" thickBot="1" x14ac:dyDescent="0.35">
      <c r="A6" s="546" t="s">
        <v>194</v>
      </c>
      <c r="B6" s="547"/>
      <c r="C6" s="113"/>
      <c r="D6" s="249"/>
      <c r="E6" s="249"/>
      <c r="F6" s="238"/>
    </row>
    <row r="7" spans="1:8" s="238" customFormat="1" ht="20.399999999999999" customHeight="1" thickBot="1" x14ac:dyDescent="0.35">
      <c r="A7" s="247"/>
      <c r="B7" s="248"/>
      <c r="C7" s="249"/>
      <c r="D7" s="249"/>
      <c r="E7" s="249"/>
    </row>
    <row r="8" spans="1:8" s="239" customFormat="1" ht="18" customHeight="1" thickBot="1" x14ac:dyDescent="0.35">
      <c r="A8" s="497" t="s">
        <v>153</v>
      </c>
      <c r="B8" s="498"/>
      <c r="C8" s="498"/>
      <c r="D8" s="498"/>
      <c r="E8" s="498"/>
      <c r="F8" s="499"/>
    </row>
    <row r="9" spans="1:8" ht="15.45" customHeight="1" x14ac:dyDescent="0.3">
      <c r="A9" s="531" t="s">
        <v>132</v>
      </c>
      <c r="B9" s="532"/>
      <c r="C9" s="532"/>
      <c r="D9" s="532"/>
      <c r="E9" s="533"/>
      <c r="F9" s="347">
        <f>'4 - Project Info'!G45</f>
        <v>0</v>
      </c>
      <c r="G9" s="240"/>
    </row>
    <row r="10" spans="1:8" ht="15.45" customHeight="1" x14ac:dyDescent="0.3">
      <c r="A10" s="534" t="s">
        <v>86</v>
      </c>
      <c r="B10" s="535"/>
      <c r="C10" s="535"/>
      <c r="D10" s="535"/>
      <c r="E10" s="536"/>
      <c r="F10" s="133">
        <v>0</v>
      </c>
    </row>
    <row r="11" spans="1:8" ht="15.45" customHeight="1" x14ac:dyDescent="0.3">
      <c r="A11" s="537" t="s">
        <v>105</v>
      </c>
      <c r="B11" s="538"/>
      <c r="C11" s="538"/>
      <c r="D11" s="538"/>
      <c r="E11" s="539"/>
      <c r="F11" s="115">
        <f>SUM(F9:F10)</f>
        <v>0</v>
      </c>
    </row>
    <row r="12" spans="1:8" ht="15.45" customHeight="1" thickBot="1" x14ac:dyDescent="0.35">
      <c r="A12" s="500" t="s">
        <v>106</v>
      </c>
      <c r="B12" s="501"/>
      <c r="C12" s="501"/>
      <c r="D12" s="501"/>
      <c r="E12" s="502"/>
      <c r="F12" s="116">
        <f>F11-F16</f>
        <v>0</v>
      </c>
      <c r="G12" s="238"/>
      <c r="H12" s="238"/>
    </row>
    <row r="13" spans="1:8" ht="15" thickBot="1" x14ac:dyDescent="0.35">
      <c r="A13" s="259"/>
      <c r="B13" s="260"/>
      <c r="C13" s="260"/>
      <c r="D13" s="260"/>
      <c r="E13" s="260"/>
      <c r="F13" s="34"/>
    </row>
    <row r="14" spans="1:8" ht="18" customHeight="1" thickBot="1" x14ac:dyDescent="0.35">
      <c r="A14" s="497" t="s">
        <v>154</v>
      </c>
      <c r="B14" s="498"/>
      <c r="C14" s="498"/>
      <c r="D14" s="498"/>
      <c r="E14" s="498"/>
      <c r="F14" s="499"/>
    </row>
    <row r="15" spans="1:8" ht="45" customHeight="1" thickBot="1" x14ac:dyDescent="0.35">
      <c r="A15" s="528" t="s">
        <v>155</v>
      </c>
      <c r="B15" s="529"/>
      <c r="C15" s="529"/>
      <c r="D15" s="529"/>
      <c r="E15" s="529"/>
      <c r="F15" s="530"/>
    </row>
    <row r="16" spans="1:8" ht="14.4" x14ac:dyDescent="0.3">
      <c r="A16" s="251" t="s">
        <v>83</v>
      </c>
      <c r="B16" s="252"/>
      <c r="C16" s="253"/>
      <c r="D16" s="254"/>
      <c r="E16" s="254"/>
      <c r="F16" s="139">
        <v>0</v>
      </c>
    </row>
    <row r="17" spans="1:8" ht="14.4" customHeight="1" x14ac:dyDescent="0.3">
      <c r="A17" s="251" t="s">
        <v>101</v>
      </c>
      <c r="B17" s="252"/>
      <c r="C17" s="253"/>
      <c r="D17" s="254"/>
      <c r="E17" s="254"/>
      <c r="F17" s="112">
        <v>0</v>
      </c>
    </row>
    <row r="18" spans="1:8" ht="14.4" customHeight="1" x14ac:dyDescent="0.3">
      <c r="A18" s="251" t="s">
        <v>87</v>
      </c>
      <c r="B18" s="252"/>
      <c r="C18" s="253"/>
      <c r="D18" s="254"/>
      <c r="E18" s="254"/>
      <c r="F18" s="112">
        <v>0</v>
      </c>
    </row>
    <row r="19" spans="1:8" ht="14.4" customHeight="1" x14ac:dyDescent="0.3">
      <c r="A19" s="255" t="s">
        <v>156</v>
      </c>
      <c r="B19" s="252"/>
      <c r="C19" s="256"/>
      <c r="D19" s="254"/>
      <c r="E19" s="254"/>
      <c r="F19" s="112">
        <v>0</v>
      </c>
    </row>
    <row r="20" spans="1:8" ht="14.4" customHeight="1" x14ac:dyDescent="0.3">
      <c r="A20" s="491" t="s">
        <v>103</v>
      </c>
      <c r="B20" s="492"/>
      <c r="C20" s="492"/>
      <c r="D20" s="493"/>
      <c r="E20" s="257"/>
      <c r="F20" s="112">
        <v>0</v>
      </c>
      <c r="G20" s="241" t="s">
        <v>131</v>
      </c>
    </row>
    <row r="21" spans="1:8" ht="14.4" customHeight="1" x14ac:dyDescent="0.3">
      <c r="A21" s="508" t="s">
        <v>104</v>
      </c>
      <c r="B21" s="509"/>
      <c r="C21" s="509"/>
      <c r="D21" s="509"/>
      <c r="E21" s="258"/>
      <c r="F21" s="112">
        <v>0</v>
      </c>
      <c r="G21" s="348" t="s">
        <v>26</v>
      </c>
    </row>
    <row r="22" spans="1:8" ht="15.75" customHeight="1" x14ac:dyDescent="0.3">
      <c r="A22" s="98" t="s">
        <v>99</v>
      </c>
      <c r="B22" s="474" t="s">
        <v>100</v>
      </c>
      <c r="C22" s="475"/>
      <c r="D22" s="475"/>
      <c r="E22" s="557"/>
      <c r="F22" s="112">
        <v>0</v>
      </c>
      <c r="G22" s="242"/>
    </row>
    <row r="23" spans="1:8" ht="15.75" customHeight="1" x14ac:dyDescent="0.3">
      <c r="A23" s="98" t="s">
        <v>99</v>
      </c>
      <c r="B23" s="474" t="s">
        <v>100</v>
      </c>
      <c r="C23" s="475"/>
      <c r="D23" s="475"/>
      <c r="E23" s="557"/>
      <c r="F23" s="112">
        <v>0</v>
      </c>
      <c r="G23" s="242"/>
    </row>
    <row r="24" spans="1:8" ht="15.75" customHeight="1" x14ac:dyDescent="0.3">
      <c r="A24" s="98" t="s">
        <v>99</v>
      </c>
      <c r="B24" s="474" t="s">
        <v>100</v>
      </c>
      <c r="C24" s="475"/>
      <c r="D24" s="475"/>
      <c r="E24" s="557"/>
      <c r="F24" s="112">
        <v>0</v>
      </c>
      <c r="G24" s="242"/>
    </row>
    <row r="25" spans="1:8" ht="15.75" customHeight="1" x14ac:dyDescent="0.3">
      <c r="A25" s="98" t="s">
        <v>99</v>
      </c>
      <c r="B25" s="474" t="s">
        <v>100</v>
      </c>
      <c r="C25" s="475"/>
      <c r="D25" s="475"/>
      <c r="E25" s="557"/>
      <c r="F25" s="112">
        <v>0</v>
      </c>
      <c r="G25" s="242"/>
    </row>
    <row r="26" spans="1:8" ht="15.75" customHeight="1" x14ac:dyDescent="0.3">
      <c r="A26" s="98" t="s">
        <v>99</v>
      </c>
      <c r="B26" s="474" t="s">
        <v>100</v>
      </c>
      <c r="C26" s="475"/>
      <c r="D26" s="475"/>
      <c r="E26" s="557"/>
      <c r="F26" s="112">
        <v>0</v>
      </c>
      <c r="G26" s="242"/>
    </row>
    <row r="27" spans="1:8" ht="15.75" customHeight="1" x14ac:dyDescent="0.3">
      <c r="A27" s="98" t="s">
        <v>99</v>
      </c>
      <c r="B27" s="474" t="s">
        <v>100</v>
      </c>
      <c r="C27" s="475"/>
      <c r="D27" s="475"/>
      <c r="E27" s="557"/>
      <c r="F27" s="112">
        <v>0</v>
      </c>
      <c r="G27" s="242"/>
    </row>
    <row r="28" spans="1:8" ht="15.75" customHeight="1" x14ac:dyDescent="0.3">
      <c r="A28" s="98" t="s">
        <v>99</v>
      </c>
      <c r="B28" s="474" t="s">
        <v>100</v>
      </c>
      <c r="C28" s="475"/>
      <c r="D28" s="475"/>
      <c r="E28" s="557"/>
      <c r="F28" s="112">
        <v>0</v>
      </c>
      <c r="G28" s="242"/>
    </row>
    <row r="29" spans="1:8" ht="15.75" customHeight="1" thickBot="1" x14ac:dyDescent="0.35">
      <c r="A29" s="98" t="s">
        <v>99</v>
      </c>
      <c r="B29" s="474" t="s">
        <v>100</v>
      </c>
      <c r="C29" s="475"/>
      <c r="D29" s="475"/>
      <c r="E29" s="557"/>
      <c r="F29" s="140">
        <v>0</v>
      </c>
      <c r="G29" s="242"/>
    </row>
    <row r="30" spans="1:8" ht="18" customHeight="1" thickBot="1" x14ac:dyDescent="0.35">
      <c r="A30" s="512" t="s">
        <v>94</v>
      </c>
      <c r="B30" s="513"/>
      <c r="C30" s="513"/>
      <c r="D30" s="513"/>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06" t="s">
        <v>107</v>
      </c>
      <c r="B31" s="507"/>
      <c r="C31" s="507"/>
      <c r="D31" s="507"/>
      <c r="E31" s="261"/>
      <c r="F31" s="83"/>
      <c r="G31" s="242" t="str">
        <f>IF(F31=0,"Be sure to enter a number here","")</f>
        <v>Be sure to enter a number here</v>
      </c>
    </row>
    <row r="32" spans="1:8" ht="45" customHeight="1" thickBot="1" x14ac:dyDescent="0.35">
      <c r="A32" s="510" t="s">
        <v>157</v>
      </c>
      <c r="B32" s="511"/>
      <c r="C32" s="511"/>
      <c r="D32" s="511"/>
      <c r="E32" s="287"/>
      <c r="F32" s="74">
        <f>(F19)*F31</f>
        <v>0</v>
      </c>
      <c r="G32" s="244"/>
      <c r="H32" s="238"/>
    </row>
    <row r="33" spans="1:11" ht="15" thickBot="1" x14ac:dyDescent="0.35">
      <c r="A33" s="262"/>
      <c r="B33" s="262"/>
      <c r="C33" s="262"/>
      <c r="D33" s="262"/>
      <c r="E33" s="262"/>
      <c r="F33" s="137"/>
      <c r="G33" s="244"/>
      <c r="H33" s="238"/>
    </row>
    <row r="34" spans="1:11" ht="18" customHeight="1" thickBot="1" x14ac:dyDescent="0.35">
      <c r="A34" s="497" t="s">
        <v>158</v>
      </c>
      <c r="B34" s="498"/>
      <c r="C34" s="498"/>
      <c r="D34" s="498"/>
      <c r="E34" s="498"/>
      <c r="F34" s="499"/>
      <c r="G34" s="244"/>
      <c r="H34" s="238"/>
    </row>
    <row r="35" spans="1:11" ht="18" customHeight="1" x14ac:dyDescent="0.3">
      <c r="A35" s="516" t="s">
        <v>122</v>
      </c>
      <c r="B35" s="517"/>
      <c r="C35" s="517"/>
      <c r="D35" s="517"/>
      <c r="E35" s="518"/>
      <c r="F35" s="146">
        <v>0</v>
      </c>
      <c r="G35" s="244"/>
      <c r="H35" s="238"/>
    </row>
    <row r="36" spans="1:11" ht="18" customHeight="1" thickBot="1" x14ac:dyDescent="0.35">
      <c r="A36" s="519" t="s">
        <v>123</v>
      </c>
      <c r="B36" s="520"/>
      <c r="C36" s="520"/>
      <c r="D36" s="520"/>
      <c r="E36" s="521"/>
      <c r="F36" s="349">
        <f>F31</f>
        <v>0</v>
      </c>
      <c r="H36" s="238"/>
    </row>
    <row r="37" spans="1:11" ht="46.8" customHeight="1" thickBot="1" x14ac:dyDescent="0.35">
      <c r="A37" s="522" t="s">
        <v>129</v>
      </c>
      <c r="B37" s="523"/>
      <c r="C37" s="523"/>
      <c r="D37" s="523"/>
      <c r="E37" s="524"/>
      <c r="F37" s="145">
        <f>F35*F36</f>
        <v>0</v>
      </c>
      <c r="G37" s="514" t="s">
        <v>128</v>
      </c>
      <c r="H37" s="515"/>
      <c r="I37" s="515"/>
      <c r="J37" s="515"/>
      <c r="K37" s="515"/>
    </row>
    <row r="38" spans="1:11" ht="14.4" thickBot="1" x14ac:dyDescent="0.35">
      <c r="A38" s="263"/>
      <c r="B38" s="263"/>
      <c r="C38" s="263"/>
      <c r="D38" s="263"/>
      <c r="E38" s="264"/>
      <c r="F38" s="238"/>
    </row>
    <row r="39" spans="1:11" ht="30" customHeight="1" thickBot="1" x14ac:dyDescent="0.35">
      <c r="A39" s="503" t="s">
        <v>159</v>
      </c>
      <c r="B39" s="504"/>
      <c r="C39" s="504"/>
      <c r="D39" s="504"/>
      <c r="E39" s="504"/>
      <c r="F39" s="505"/>
    </row>
    <row r="40" spans="1:11" ht="84" customHeight="1" thickBot="1" x14ac:dyDescent="0.35">
      <c r="A40" s="413" t="s">
        <v>62</v>
      </c>
      <c r="B40" s="414"/>
      <c r="C40" s="414"/>
      <c r="D40" s="414"/>
      <c r="E40" s="414"/>
      <c r="F40" s="415"/>
    </row>
    <row r="43" spans="1:11" hidden="1" x14ac:dyDescent="0.3">
      <c r="B43" s="235" t="s">
        <v>99</v>
      </c>
    </row>
    <row r="44" spans="1:11" hidden="1" x14ac:dyDescent="0.3">
      <c r="B44" s="235" t="s">
        <v>79</v>
      </c>
    </row>
    <row r="45" spans="1:11" hidden="1" x14ac:dyDescent="0.3">
      <c r="B45" s="235" t="s">
        <v>81</v>
      </c>
    </row>
    <row r="46" spans="1:11" hidden="1" x14ac:dyDescent="0.3">
      <c r="B46" s="235" t="s">
        <v>143</v>
      </c>
    </row>
  </sheetData>
  <sheetProtection algorithmName="SHA-512" hashValue="P19fuBpCb/YxmxtjTyjk8Yk8E/MQWA+uJhmtbzNZ9JU9IH8OWgTT+uXDTUvK3Oc5DzFfYNRSRq4M0GLN1zpiqw==" saltValue="nxJgXwL3+Y3qlcqPJmLilw==" spinCount="100000" sheet="1" objects="1" scenarios="1" selectLockedCells="1"/>
  <mergeCells count="32">
    <mergeCell ref="B26:E26"/>
    <mergeCell ref="B27:E27"/>
    <mergeCell ref="B28:E28"/>
    <mergeCell ref="B29:E29"/>
    <mergeCell ref="A9:E9"/>
    <mergeCell ref="A1:F1"/>
    <mergeCell ref="A2:F2"/>
    <mergeCell ref="A3:F3"/>
    <mergeCell ref="A5:C5"/>
    <mergeCell ref="A8:F8"/>
    <mergeCell ref="A6:B6"/>
    <mergeCell ref="A10:E10"/>
    <mergeCell ref="A11:E11"/>
    <mergeCell ref="A12:E12"/>
    <mergeCell ref="A14:F14"/>
    <mergeCell ref="A15:F15"/>
    <mergeCell ref="A20:D20"/>
    <mergeCell ref="A21:D21"/>
    <mergeCell ref="B22:E22"/>
    <mergeCell ref="B23:E23"/>
    <mergeCell ref="B24:E24"/>
    <mergeCell ref="B25:E25"/>
    <mergeCell ref="G37:K37"/>
    <mergeCell ref="A39:F39"/>
    <mergeCell ref="A30:D30"/>
    <mergeCell ref="A31:D31"/>
    <mergeCell ref="A32:D32"/>
    <mergeCell ref="A40:F40"/>
    <mergeCell ref="A34:F34"/>
    <mergeCell ref="A35:E35"/>
    <mergeCell ref="A36:E36"/>
    <mergeCell ref="A37:E37"/>
  </mergeCells>
  <conditionalFormatting sqref="A39">
    <cfRule type="expression" dxfId="0" priority="1" stopIfTrue="1">
      <formula>#REF!&lt;&gt;$F$12</formula>
    </cfRule>
  </conditionalFormatting>
  <dataValidations count="6">
    <dataValidation type="whole" errorStyle="warning" allowBlank="1" showInputMessage="1" showErrorMessage="1" errorTitle="Admin Fee exceeds $5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8EA453ED-E894-4C71-A12D-0C94F745DC5C}">
      <formula1>0</formula1>
      <formula2>1000</formula2>
    </dataValidation>
    <dataValidation allowBlank="1" sqref="F37" xr:uid="{889D280D-8A5C-4B29-A16A-C445E5A19520}"/>
    <dataValidation type="whole" operator="lessThanOrEqual" allowBlank="1" showInputMessage="1" showErrorMessage="1" errorTitle="Cannot exceed cell F31" error="Total units requesting Administration Fee but cannot exceed the total number of units requesting Affordability Gap in cell F31." sqref="F36" xr:uid="{52D510C1-8215-452F-AAE5-E4464D125102}">
      <formula1>F31</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51D8CBE1-7333-4114-955A-50BF58BF7556}">
      <formula1>$B$43:$B$46</formula1>
    </dataValidation>
    <dataValidation allowBlank="1" showInputMessage="1" showErrorMessage="1" prompt="Use Line 17 on Affordability Gap worksheet" sqref="A16" xr:uid="{DECBD29D-A5B3-439D-A04E-26D11863B7AE}"/>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7292C335-C58D-4033-89B0-41DF86E2B257}"/>
  </dataValidations>
  <hyperlinks>
    <hyperlink ref="G21" r:id="rId1" xr:uid="{8B4A967B-3EA4-448A-8801-8239526B55F1}"/>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51404E1B-AFAB-4DD1-95E3-F2E8E019DD8D}">
          <x14:formula1>
            <xm:f>'4 -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8DCA10B9-60AA-44BB-864F-A38988B1D81F}">
          <x14:formula1>
            <xm:f>'4 - Project Info'!#REF!</xm:f>
          </x14:formula1>
          <xm:sqref>F31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39997558519241921"/>
    <pageSetUpPr fitToPage="1"/>
  </sheetPr>
  <dimension ref="A1:M63"/>
  <sheetViews>
    <sheetView showGridLines="0" zoomScaleNormal="100" workbookViewId="0">
      <selection activeCell="B7" sqref="B7:G7"/>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18" x14ac:dyDescent="0.35">
      <c r="A1" s="427" t="s">
        <v>207</v>
      </c>
      <c r="B1" s="428"/>
      <c r="C1" s="428"/>
      <c r="D1" s="428"/>
      <c r="E1" s="428"/>
      <c r="F1" s="428"/>
      <c r="G1" s="429"/>
      <c r="H1" s="7"/>
      <c r="I1" s="7"/>
    </row>
    <row r="2" spans="1:13" ht="19.8" customHeight="1" thickBot="1" x14ac:dyDescent="0.3">
      <c r="A2" s="430" t="s">
        <v>7</v>
      </c>
      <c r="B2" s="431"/>
      <c r="C2" s="431"/>
      <c r="D2" s="431"/>
      <c r="E2" s="431"/>
      <c r="F2" s="431"/>
      <c r="G2" s="432"/>
    </row>
    <row r="3" spans="1:13" ht="4.2" customHeight="1" x14ac:dyDescent="0.25">
      <c r="A3" s="439" t="s">
        <v>199</v>
      </c>
      <c r="B3" s="440"/>
      <c r="C3" s="440"/>
      <c r="D3" s="440"/>
      <c r="E3" s="440"/>
      <c r="F3" s="440"/>
      <c r="G3" s="441"/>
    </row>
    <row r="4" spans="1:13" ht="0.75" customHeight="1" x14ac:dyDescent="0.25">
      <c r="A4" s="442"/>
      <c r="B4" s="443"/>
      <c r="C4" s="443"/>
      <c r="D4" s="443"/>
      <c r="E4" s="443"/>
      <c r="F4" s="443"/>
      <c r="G4" s="444"/>
    </row>
    <row r="5" spans="1:13" ht="51.6" customHeight="1" thickBot="1" x14ac:dyDescent="0.3">
      <c r="A5" s="445"/>
      <c r="B5" s="446"/>
      <c r="C5" s="446"/>
      <c r="D5" s="446"/>
      <c r="E5" s="446"/>
      <c r="F5" s="446"/>
      <c r="G5" s="447"/>
    </row>
    <row r="6" spans="1:13" ht="37.200000000000003" customHeight="1" thickBot="1" x14ac:dyDescent="0.35">
      <c r="A6" s="8"/>
      <c r="B6" s="433" t="s">
        <v>195</v>
      </c>
      <c r="C6" s="434"/>
      <c r="D6" s="434"/>
      <c r="E6" s="434"/>
      <c r="F6" s="434"/>
      <c r="G6" s="435"/>
      <c r="H6" s="276"/>
    </row>
    <row r="7" spans="1:13" ht="16.8" customHeight="1" thickBot="1" x14ac:dyDescent="0.3">
      <c r="A7" s="8"/>
      <c r="B7" s="436"/>
      <c r="C7" s="437"/>
      <c r="D7" s="437"/>
      <c r="E7" s="437"/>
      <c r="F7" s="437"/>
      <c r="G7" s="438"/>
      <c r="H7" s="277"/>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147</v>
      </c>
      <c r="C10" s="9"/>
      <c r="D10" s="9"/>
      <c r="E10" s="9"/>
      <c r="F10" s="80" t="s">
        <v>15</v>
      </c>
      <c r="G10" s="10"/>
    </row>
    <row r="11" spans="1:13" ht="15.75" customHeight="1" thickBot="1" x14ac:dyDescent="0.3">
      <c r="A11" s="8"/>
      <c r="B11" s="9" t="s">
        <v>32</v>
      </c>
      <c r="C11" s="9"/>
      <c r="D11" s="9"/>
      <c r="E11" s="9"/>
      <c r="F11" s="80"/>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11" ht="15.75" customHeight="1" thickBot="1" x14ac:dyDescent="0.3">
      <c r="A17" s="8"/>
      <c r="B17" s="9" t="s">
        <v>2</v>
      </c>
      <c r="C17" s="9"/>
      <c r="D17" s="5"/>
      <c r="E17" s="5"/>
      <c r="F17" s="80" t="s">
        <v>15</v>
      </c>
      <c r="G17" s="16"/>
    </row>
    <row r="18" spans="1:11" ht="14.4" x14ac:dyDescent="0.25">
      <c r="A18" s="8"/>
      <c r="B18" s="9"/>
      <c r="C18" s="9"/>
      <c r="D18" s="9"/>
      <c r="E18" s="9"/>
      <c r="F18" s="9"/>
      <c r="G18" s="10"/>
    </row>
    <row r="19" spans="1:11" ht="15.75" customHeight="1" thickBot="1" x14ac:dyDescent="0.3">
      <c r="A19" s="60" t="s">
        <v>8</v>
      </c>
      <c r="B19" s="12"/>
      <c r="C19" s="9"/>
      <c r="D19" s="19"/>
      <c r="E19" s="19"/>
      <c r="F19" s="15"/>
      <c r="G19" s="16"/>
    </row>
    <row r="20" spans="1:11" ht="15.75" customHeight="1" thickBot="1" x14ac:dyDescent="0.3">
      <c r="A20" s="8"/>
      <c r="B20" s="12" t="s">
        <v>36</v>
      </c>
      <c r="C20" s="9"/>
      <c r="D20" s="19"/>
      <c r="E20" s="19"/>
      <c r="F20" s="80"/>
      <c r="G20" s="16"/>
    </row>
    <row r="21" spans="1:11" ht="15.75" customHeight="1" thickBot="1" x14ac:dyDescent="0.3">
      <c r="A21" s="8"/>
      <c r="B21" s="12" t="s">
        <v>37</v>
      </c>
      <c r="C21" s="9"/>
      <c r="D21" s="19"/>
      <c r="E21" s="19"/>
      <c r="F21" s="80"/>
      <c r="G21" s="16"/>
    </row>
    <row r="22" spans="1:11" ht="15.75" customHeight="1" thickBot="1" x14ac:dyDescent="0.3">
      <c r="A22" s="8"/>
      <c r="B22" s="12" t="s">
        <v>38</v>
      </c>
      <c r="C22" s="9"/>
      <c r="D22" s="19"/>
      <c r="E22" s="19"/>
      <c r="F22" s="21">
        <f>SUM(F20*F21)</f>
        <v>0</v>
      </c>
      <c r="G22" s="16"/>
    </row>
    <row r="23" spans="1:11" ht="15.75" customHeight="1" thickBot="1" x14ac:dyDescent="0.3">
      <c r="A23" s="8"/>
      <c r="B23" s="12" t="s">
        <v>53</v>
      </c>
      <c r="C23" s="9"/>
      <c r="D23" s="19"/>
      <c r="E23" s="19"/>
      <c r="F23" s="58">
        <f>F22/43560</f>
        <v>0</v>
      </c>
      <c r="G23" s="16"/>
    </row>
    <row r="24" spans="1:11" ht="14.4" x14ac:dyDescent="0.25">
      <c r="A24" s="8"/>
      <c r="B24" s="9"/>
      <c r="C24" s="9"/>
      <c r="D24" s="9"/>
      <c r="E24" s="9"/>
      <c r="F24" s="9"/>
      <c r="G24" s="10"/>
    </row>
    <row r="25" spans="1:11" ht="15.75" customHeight="1" thickBot="1" x14ac:dyDescent="0.3">
      <c r="A25" s="60" t="s">
        <v>29</v>
      </c>
      <c r="B25" s="20"/>
      <c r="C25" s="22"/>
      <c r="D25" s="22"/>
      <c r="E25" s="22"/>
      <c r="F25" s="22"/>
      <c r="G25" s="23"/>
    </row>
    <row r="26" spans="1:11" ht="21.75" customHeight="1" thickBot="1" x14ac:dyDescent="0.35">
      <c r="A26" s="8"/>
      <c r="B26" s="77" t="s">
        <v>200</v>
      </c>
      <c r="C26" s="79"/>
      <c r="D26" s="9"/>
      <c r="E26" s="9"/>
      <c r="F26" s="9"/>
      <c r="G26" s="78" t="s">
        <v>98</v>
      </c>
    </row>
    <row r="27" spans="1:11" ht="15.75" customHeight="1" x14ac:dyDescent="0.25">
      <c r="A27" s="8"/>
      <c r="B27" s="15"/>
      <c r="C27" s="342" t="s">
        <v>148</v>
      </c>
      <c r="D27" s="55"/>
      <c r="E27" s="55"/>
      <c r="F27" s="55"/>
      <c r="G27" s="134">
        <v>0</v>
      </c>
    </row>
    <row r="28" spans="1:11" ht="15.75" customHeight="1" x14ac:dyDescent="0.25">
      <c r="A28" s="8"/>
      <c r="B28" s="15"/>
      <c r="C28" s="49" t="s">
        <v>56</v>
      </c>
      <c r="D28" s="55"/>
      <c r="E28" s="55"/>
      <c r="F28" s="55"/>
      <c r="G28" s="135">
        <v>0</v>
      </c>
    </row>
    <row r="29" spans="1:11" ht="15.75" customHeight="1" x14ac:dyDescent="0.25">
      <c r="A29" s="8"/>
      <c r="B29" s="15"/>
      <c r="C29" s="51" t="s">
        <v>97</v>
      </c>
      <c r="D29" s="50"/>
      <c r="E29" s="50"/>
      <c r="F29" s="50"/>
      <c r="G29" s="135">
        <v>0</v>
      </c>
    </row>
    <row r="30" spans="1:11" ht="15.75" customHeight="1" thickBot="1" x14ac:dyDescent="0.3">
      <c r="A30" s="8"/>
      <c r="B30" s="15"/>
      <c r="C30" s="278" t="s">
        <v>202</v>
      </c>
      <c r="D30" s="56"/>
      <c r="E30" s="101"/>
      <c r="F30" s="102"/>
      <c r="G30" s="136">
        <v>0</v>
      </c>
    </row>
    <row r="31" spans="1:11" ht="25.2" customHeight="1" thickBot="1" x14ac:dyDescent="0.3">
      <c r="A31" s="8"/>
      <c r="B31" s="15"/>
      <c r="C31" s="75" t="s">
        <v>60</v>
      </c>
      <c r="D31" s="52"/>
      <c r="E31" s="52"/>
      <c r="F31" s="52"/>
      <c r="G31" s="47">
        <f>SUM(G27:G30)</f>
        <v>0</v>
      </c>
      <c r="H31" s="14"/>
      <c r="I31" s="14"/>
      <c r="J31" s="14"/>
      <c r="K31" s="14"/>
    </row>
    <row r="32" spans="1:11" ht="15.75" customHeight="1" x14ac:dyDescent="0.25">
      <c r="A32" s="8"/>
      <c r="B32" s="15"/>
      <c r="C32" s="28"/>
      <c r="D32" s="28"/>
      <c r="E32" s="28"/>
      <c r="F32" s="28"/>
      <c r="G32" s="117"/>
      <c r="H32" s="25"/>
      <c r="I32" s="14"/>
      <c r="J32" s="14"/>
      <c r="K32" s="14"/>
    </row>
    <row r="33" spans="1:11" ht="15" thickBot="1" x14ac:dyDescent="0.3">
      <c r="A33" s="8"/>
      <c r="B33" s="24" t="s">
        <v>201</v>
      </c>
      <c r="C33" s="9"/>
      <c r="D33" s="9"/>
      <c r="E33" s="9"/>
      <c r="F33" s="9"/>
      <c r="G33" s="118"/>
      <c r="H33" s="25"/>
      <c r="I33" s="14"/>
      <c r="J33" s="14"/>
      <c r="K33" s="9"/>
    </row>
    <row r="34" spans="1:11" ht="32.4" customHeight="1" thickBot="1" x14ac:dyDescent="0.3">
      <c r="A34" s="8"/>
      <c r="B34" s="15"/>
      <c r="C34" s="418" t="s">
        <v>192</v>
      </c>
      <c r="D34" s="419"/>
      <c r="E34" s="419"/>
      <c r="F34" s="420"/>
      <c r="G34" s="138">
        <v>0</v>
      </c>
      <c r="H34" s="280"/>
      <c r="I34" s="14"/>
      <c r="J34" s="14"/>
      <c r="K34" s="14"/>
    </row>
    <row r="35" spans="1:11" ht="25.5" customHeight="1" thickBot="1" x14ac:dyDescent="0.3">
      <c r="A35" s="8"/>
      <c r="B35" s="15"/>
      <c r="C35" s="416" t="s">
        <v>59</v>
      </c>
      <c r="D35" s="417"/>
      <c r="E35" s="417"/>
      <c r="F35" s="417"/>
      <c r="G35" s="76">
        <f>SUM(G34:G34)</f>
        <v>0</v>
      </c>
    </row>
    <row r="36" spans="1:11" ht="24.75" customHeight="1" thickTop="1" thickBot="1" x14ac:dyDescent="0.3">
      <c r="A36" s="8"/>
      <c r="B36" s="15"/>
      <c r="C36" s="69" t="s">
        <v>6</v>
      </c>
      <c r="D36" s="70"/>
      <c r="E36" s="70"/>
      <c r="F36" s="70"/>
      <c r="G36" s="119">
        <f>G31+G35</f>
        <v>0</v>
      </c>
    </row>
    <row r="37" spans="1:11" ht="15.75" customHeight="1" thickTop="1" x14ac:dyDescent="0.25">
      <c r="A37" s="8"/>
      <c r="B37" s="9"/>
      <c r="C37" s="9"/>
      <c r="D37" s="9"/>
      <c r="E37" s="9"/>
      <c r="F37" s="9"/>
      <c r="G37" s="120"/>
    </row>
    <row r="38" spans="1:11" ht="15" thickBot="1" x14ac:dyDescent="0.3">
      <c r="A38" s="8"/>
      <c r="B38" s="24" t="s">
        <v>3</v>
      </c>
      <c r="C38" s="27"/>
      <c r="D38" s="9"/>
      <c r="E38" s="9"/>
      <c r="F38" s="9"/>
      <c r="G38" s="118"/>
      <c r="H38" s="25"/>
      <c r="I38" s="14"/>
      <c r="J38" s="14"/>
      <c r="K38" s="14"/>
    </row>
    <row r="39" spans="1:11" ht="15.75" customHeight="1" x14ac:dyDescent="0.25">
      <c r="A39" s="8"/>
      <c r="B39" s="15"/>
      <c r="C39" s="279" t="s">
        <v>203</v>
      </c>
      <c r="D39" s="50"/>
      <c r="E39" s="50"/>
      <c r="F39" s="50"/>
      <c r="G39" s="132">
        <v>0</v>
      </c>
    </row>
    <row r="40" spans="1:11" ht="15.75" customHeight="1" thickBot="1" x14ac:dyDescent="0.3">
      <c r="A40" s="8"/>
      <c r="B40" s="15"/>
      <c r="C40" s="51" t="s">
        <v>110</v>
      </c>
      <c r="D40" s="50"/>
      <c r="E40" s="50"/>
      <c r="F40" s="50"/>
      <c r="G40" s="131"/>
    </row>
    <row r="41" spans="1:11" ht="25.2" customHeight="1" thickTop="1" thickBot="1" x14ac:dyDescent="0.3">
      <c r="A41" s="8"/>
      <c r="B41" s="15"/>
      <c r="C41" s="69" t="s">
        <v>9</v>
      </c>
      <c r="D41" s="70"/>
      <c r="E41" s="70"/>
      <c r="F41" s="70"/>
      <c r="G41" s="121">
        <f>SUM(G39:G40)</f>
        <v>0</v>
      </c>
    </row>
    <row r="42" spans="1:11" ht="25.2" customHeight="1" thickTop="1" thickBot="1" x14ac:dyDescent="0.3">
      <c r="A42" s="8"/>
      <c r="B42" s="15"/>
      <c r="C42" s="69" t="s">
        <v>54</v>
      </c>
      <c r="D42" s="70"/>
      <c r="E42" s="70"/>
      <c r="F42" s="70"/>
      <c r="G42" s="121">
        <f>G36+G41</f>
        <v>0</v>
      </c>
    </row>
    <row r="43" spans="1:11" ht="15.75" customHeight="1" thickTop="1" x14ac:dyDescent="0.25">
      <c r="A43" s="8"/>
      <c r="B43" s="15"/>
      <c r="C43" s="28"/>
      <c r="D43" s="28"/>
      <c r="E43" s="28"/>
      <c r="F43" s="28"/>
      <c r="G43" s="122"/>
    </row>
    <row r="44" spans="1:11" ht="15.75" customHeight="1" thickBot="1" x14ac:dyDescent="0.35">
      <c r="A44" s="60" t="s">
        <v>28</v>
      </c>
      <c r="B44" s="29"/>
      <c r="C44" s="30"/>
      <c r="D44" s="30"/>
      <c r="E44" s="30"/>
      <c r="F44" s="30"/>
      <c r="G44" s="123"/>
    </row>
    <row r="45" spans="1:11" ht="20.25" customHeight="1" thickTop="1" thickBot="1" x14ac:dyDescent="0.3">
      <c r="A45" s="31"/>
      <c r="B45" s="127"/>
      <c r="C45" s="421" t="s">
        <v>132</v>
      </c>
      <c r="D45" s="422"/>
      <c r="E45" s="422"/>
      <c r="F45" s="423"/>
      <c r="G45" s="82">
        <v>0</v>
      </c>
    </row>
    <row r="46" spans="1:11" ht="15.75" customHeight="1" thickTop="1" x14ac:dyDescent="0.25">
      <c r="A46" s="8"/>
      <c r="B46" s="15"/>
      <c r="C46" s="28"/>
      <c r="D46" s="28"/>
      <c r="E46" s="28"/>
      <c r="F46" s="28"/>
      <c r="G46" s="26"/>
    </row>
    <row r="47" spans="1:11" ht="15.75" customHeight="1" thickBot="1" x14ac:dyDescent="0.3">
      <c r="A47" s="424" t="s">
        <v>22</v>
      </c>
      <c r="B47" s="425"/>
      <c r="C47" s="425"/>
      <c r="D47" s="425"/>
      <c r="E47" s="425"/>
      <c r="F47" s="425"/>
      <c r="G47" s="426"/>
    </row>
    <row r="48" spans="1:11" ht="100.5" customHeight="1" thickBot="1" x14ac:dyDescent="0.3">
      <c r="A48" s="413" t="s">
        <v>133</v>
      </c>
      <c r="B48" s="414"/>
      <c r="C48" s="414"/>
      <c r="D48" s="414"/>
      <c r="E48" s="414"/>
      <c r="F48" s="414"/>
      <c r="G48" s="415"/>
    </row>
    <row r="50" spans="3:7" ht="20.25" customHeight="1" x14ac:dyDescent="0.25"/>
    <row r="51" spans="3:7" x14ac:dyDescent="0.25">
      <c r="E51" s="14"/>
      <c r="F51" s="14"/>
    </row>
    <row r="52" spans="3:7" ht="14.4" hidden="1" x14ac:dyDescent="0.3">
      <c r="E52" s="11" t="s">
        <v>15</v>
      </c>
      <c r="F52" s="43" t="s">
        <v>15</v>
      </c>
    </row>
    <row r="53" spans="3:7" ht="14.4" hidden="1" x14ac:dyDescent="0.3">
      <c r="C53" s="11" t="s">
        <v>15</v>
      </c>
      <c r="E53" s="13" t="s">
        <v>44</v>
      </c>
      <c r="F53" s="43" t="s">
        <v>24</v>
      </c>
      <c r="G53" s="11" t="s">
        <v>15</v>
      </c>
    </row>
    <row r="54" spans="3:7" ht="14.4" hidden="1" x14ac:dyDescent="0.3">
      <c r="C54" s="11" t="s">
        <v>23</v>
      </c>
      <c r="E54" s="13" t="s">
        <v>45</v>
      </c>
      <c r="F54" s="43" t="s">
        <v>150</v>
      </c>
      <c r="G54" s="13" t="s">
        <v>17</v>
      </c>
    </row>
    <row r="55" spans="3:7" ht="14.4" hidden="1" x14ac:dyDescent="0.3">
      <c r="C55" s="11" t="s">
        <v>24</v>
      </c>
      <c r="E55" s="13" t="s">
        <v>47</v>
      </c>
      <c r="F55" s="43" t="s">
        <v>151</v>
      </c>
      <c r="G55" s="13" t="s">
        <v>18</v>
      </c>
    </row>
    <row r="56" spans="3:7" ht="14.4" hidden="1" x14ac:dyDescent="0.3">
      <c r="C56" s="11"/>
      <c r="E56" s="11" t="s">
        <v>142</v>
      </c>
      <c r="F56" s="43"/>
      <c r="G56" s="13" t="s">
        <v>19</v>
      </c>
    </row>
    <row r="57" spans="3:7" ht="14.4" hidden="1" x14ac:dyDescent="0.3">
      <c r="E57" s="11" t="s">
        <v>141</v>
      </c>
      <c r="F57" s="14"/>
      <c r="G57" s="13" t="s">
        <v>20</v>
      </c>
    </row>
    <row r="58" spans="3:7" ht="14.4" hidden="1" x14ac:dyDescent="0.3">
      <c r="C58" s="11" t="s">
        <v>15</v>
      </c>
      <c r="E58" s="13" t="s">
        <v>16</v>
      </c>
      <c r="F58" s="43" t="s">
        <v>15</v>
      </c>
      <c r="G58" s="17" t="s">
        <v>49</v>
      </c>
    </row>
    <row r="59" spans="3:7" ht="14.4" hidden="1" x14ac:dyDescent="0.3">
      <c r="C59" s="11" t="s">
        <v>46</v>
      </c>
      <c r="E59" s="11" t="s">
        <v>149</v>
      </c>
      <c r="F59" s="43" t="s">
        <v>40</v>
      </c>
    </row>
    <row r="60" spans="3:7" ht="14.4" hidden="1" x14ac:dyDescent="0.3">
      <c r="C60" s="11" t="s">
        <v>63</v>
      </c>
      <c r="E60" s="14"/>
      <c r="F60" s="43" t="s">
        <v>41</v>
      </c>
    </row>
    <row r="61" spans="3:7" ht="14.4" hidden="1" x14ac:dyDescent="0.3">
      <c r="C61" s="11" t="s">
        <v>48</v>
      </c>
      <c r="E61" s="14"/>
      <c r="F61" s="43" t="s">
        <v>42</v>
      </c>
    </row>
    <row r="62" spans="3:7" hidden="1" x14ac:dyDescent="0.25">
      <c r="E62" s="14"/>
      <c r="F62" s="43" t="s">
        <v>43</v>
      </c>
    </row>
    <row r="63" spans="3:7" x14ac:dyDescent="0.25">
      <c r="E63" s="14"/>
      <c r="F63" s="14"/>
    </row>
  </sheetData>
  <sheetProtection algorithmName="SHA-512" hashValue="CsGrFahxr3lZb1hOsU8ruGHg9fByj0+sF1MT45HxMTYbZAujenXUgYzdjbTnRi+dMnj7OCWCnhGi60E/i7nt1A==" saltValue="GggW1iVpaocH8GC19xoqeA==" spinCount="100000" sheet="1" objects="1" scenarios="1" selectLockedCells="1"/>
  <mergeCells count="10">
    <mergeCell ref="A1:G1"/>
    <mergeCell ref="A2:G2"/>
    <mergeCell ref="B6:G6"/>
    <mergeCell ref="B7:G7"/>
    <mergeCell ref="A3:G5"/>
    <mergeCell ref="A48:G48"/>
    <mergeCell ref="C35:F35"/>
    <mergeCell ref="C34:F34"/>
    <mergeCell ref="C45:F45"/>
    <mergeCell ref="A47:G47"/>
  </mergeCells>
  <conditionalFormatting sqref="G45">
    <cfRule type="cellIs" dxfId="17" priority="6" stopIfTrue="1" operator="greaterThan">
      <formula>$G$42</formula>
    </cfRule>
  </conditionalFormatting>
  <dataValidations count="10">
    <dataValidation type="list" allowBlank="1" showInputMessage="1" showErrorMessage="1" sqref="F10" xr:uid="{00000000-0002-0000-0200-000001000000}">
      <formula1>$C$58:$C$61</formula1>
    </dataValidation>
    <dataValidation type="list" allowBlank="1" showInputMessage="1" showErrorMessage="1" sqref="F16" xr:uid="{00000000-0002-0000-0200-000002000000}">
      <formula1>$F$58:$F$62</formula1>
    </dataValidation>
    <dataValidation type="list" allowBlank="1" showInputMessage="1" showErrorMessage="1" sqref="D15" xr:uid="{00000000-0002-0000-0200-000003000000}">
      <formula1>$F$52:$F$55</formula1>
    </dataValidation>
    <dataValidation allowBlank="1" showErrorMessage="1" sqref="D16" xr:uid="{00000000-0002-0000-0200-000006000000}"/>
    <dataValidation allowBlank="1" showInputMessage="1" showErrorMessage="1" prompt="Include finished, above-ground square feet." sqref="F11" xr:uid="{00000000-0002-0000-0200-000007000000}"/>
    <dataValidation type="whole" errorStyle="warning" operator="lessThan" allowBlank="1" showInputMessage="1" showErrorMessage="1" errorTitle="No Value Gap" error="Value Gap is the gap between TDC and FMV. If you do not project a Value Gap, funds may not be awarded for Value Gap." sqref="G45" xr:uid="{00000000-0002-0000-0200-000008000000}">
      <formula1>G42</formula1>
    </dataValidation>
    <dataValidation type="whole" operator="lessThan" allowBlank="1" showInputMessage="1" showErrorMessage="1" errorTitle="Excessive Developer Fee" error="Cannot exceed 10 percent of TDC" sqref="G40" xr:uid="{00000000-0002-0000-0200-000009000000}">
      <formula1>0.1*G42</formula1>
    </dataValidation>
    <dataValidation type="list" allowBlank="1" showInputMessage="1" showErrorMessage="1" sqref="F17" xr:uid="{00000000-0002-0000-0200-000000000000}">
      <formula1>$G$53:$G$58</formula1>
    </dataValidation>
    <dataValidation type="list" allowBlank="1" showInputMessage="1" showErrorMessage="1" promptTitle="Choose One" sqref="D9:E10" xr:uid="{00000000-0002-0000-0200-000004000000}">
      <formula1>$E$55:$E$55</formula1>
    </dataValidation>
    <dataValidation type="list" allowBlank="1" showInputMessage="1" showErrorMessage="1" sqref="F9" xr:uid="{00000000-0002-0000-0200-000005000000}">
      <formula1>$E$52:$E$59</formula1>
    </dataValidation>
  </dataValidations>
  <printOptions horizontalCentered="1" verticalCentered="1"/>
  <pageMargins left="0.5" right="0.5" top="0.25" bottom="0.25" header="0.25" footer="0.25"/>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39997558519241921"/>
    <pageSetUpPr fitToPage="1"/>
  </sheetPr>
  <dimension ref="A1:H38"/>
  <sheetViews>
    <sheetView showGridLines="0" zoomScaleNormal="100" zoomScaleSheetLayoutView="80" workbookViewId="0">
      <selection activeCell="A7" sqref="A7"/>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1"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51" t="s">
        <v>207</v>
      </c>
      <c r="B1" s="452"/>
      <c r="C1" s="452"/>
      <c r="D1" s="452"/>
      <c r="E1" s="452"/>
      <c r="F1" s="453"/>
    </row>
    <row r="2" spans="1:8" ht="22.5" customHeight="1" thickBot="1" x14ac:dyDescent="0.3">
      <c r="A2" s="454" t="s">
        <v>108</v>
      </c>
      <c r="B2" s="455"/>
      <c r="C2" s="455"/>
      <c r="D2" s="455"/>
      <c r="E2" s="455"/>
      <c r="F2" s="456"/>
    </row>
    <row r="3" spans="1:8" ht="111" customHeight="1" x14ac:dyDescent="0.25">
      <c r="A3" s="457" t="s">
        <v>204</v>
      </c>
      <c r="B3" s="458"/>
      <c r="C3" s="458"/>
      <c r="D3" s="458"/>
      <c r="E3" s="458"/>
      <c r="F3" s="459"/>
      <c r="G3" s="142"/>
    </row>
    <row r="4" spans="1:8" ht="22.2" customHeight="1" thickBot="1" x14ac:dyDescent="0.3">
      <c r="A4" s="460" t="s">
        <v>185</v>
      </c>
      <c r="B4" s="461"/>
      <c r="C4" s="461"/>
      <c r="D4" s="461"/>
      <c r="E4" s="461"/>
      <c r="F4" s="462"/>
      <c r="H4" s="84"/>
    </row>
    <row r="5" spans="1:8" ht="15" thickBot="1" x14ac:dyDescent="0.3">
      <c r="A5" s="91"/>
      <c r="B5" s="99"/>
      <c r="C5" s="99"/>
      <c r="D5" s="99"/>
      <c r="E5" s="99"/>
      <c r="F5" s="99"/>
    </row>
    <row r="6" spans="1:8" ht="61.8" customHeight="1" thickBot="1" x14ac:dyDescent="0.3">
      <c r="A6" s="103" t="s">
        <v>0</v>
      </c>
      <c r="B6" s="103" t="s">
        <v>89</v>
      </c>
      <c r="C6" s="104" t="s">
        <v>146</v>
      </c>
      <c r="D6" s="104" t="s">
        <v>144</v>
      </c>
      <c r="E6" s="104" t="s">
        <v>109</v>
      </c>
      <c r="F6" s="104" t="s">
        <v>145</v>
      </c>
      <c r="H6" s="105"/>
    </row>
    <row r="7" spans="1:8" ht="20.100000000000001" customHeight="1" x14ac:dyDescent="0.25">
      <c r="A7" s="125" t="s">
        <v>15</v>
      </c>
      <c r="B7" s="126" t="s">
        <v>15</v>
      </c>
      <c r="C7" s="124"/>
      <c r="D7" s="93">
        <v>0</v>
      </c>
      <c r="E7" s="94" t="s">
        <v>15</v>
      </c>
      <c r="F7" s="100"/>
    </row>
    <row r="8" spans="1:8" ht="20.100000000000001" customHeight="1" x14ac:dyDescent="0.25">
      <c r="A8" s="125" t="s">
        <v>15</v>
      </c>
      <c r="B8" s="126" t="s">
        <v>15</v>
      </c>
      <c r="C8" s="124"/>
      <c r="D8" s="95">
        <v>0</v>
      </c>
      <c r="E8" s="94" t="s">
        <v>15</v>
      </c>
      <c r="F8" s="100"/>
    </row>
    <row r="9" spans="1:8" ht="20.100000000000001" customHeight="1" x14ac:dyDescent="0.25">
      <c r="A9" s="125" t="s">
        <v>15</v>
      </c>
      <c r="B9" s="126" t="s">
        <v>15</v>
      </c>
      <c r="C9" s="124"/>
      <c r="D9" s="95">
        <v>0</v>
      </c>
      <c r="E9" s="94" t="s">
        <v>15</v>
      </c>
      <c r="F9" s="100"/>
    </row>
    <row r="10" spans="1:8" ht="20.100000000000001" customHeight="1" x14ac:dyDescent="0.25">
      <c r="A10" s="125" t="s">
        <v>15</v>
      </c>
      <c r="B10" s="126" t="s">
        <v>15</v>
      </c>
      <c r="C10" s="124"/>
      <c r="D10" s="95">
        <v>0</v>
      </c>
      <c r="E10" s="94" t="s">
        <v>15</v>
      </c>
      <c r="F10" s="100"/>
    </row>
    <row r="11" spans="1:8" ht="20.100000000000001" customHeight="1" x14ac:dyDescent="0.25">
      <c r="A11" s="125" t="s">
        <v>15</v>
      </c>
      <c r="B11" s="126" t="s">
        <v>15</v>
      </c>
      <c r="C11" s="124"/>
      <c r="D11" s="95">
        <v>0</v>
      </c>
      <c r="E11" s="94" t="s">
        <v>15</v>
      </c>
      <c r="F11" s="100"/>
    </row>
    <row r="12" spans="1:8" ht="20.100000000000001" customHeight="1" x14ac:dyDescent="0.25">
      <c r="A12" s="125" t="s">
        <v>15</v>
      </c>
      <c r="B12" s="126" t="s">
        <v>15</v>
      </c>
      <c r="C12" s="124"/>
      <c r="D12" s="95">
        <v>0</v>
      </c>
      <c r="E12" s="94" t="s">
        <v>15</v>
      </c>
      <c r="F12" s="100"/>
      <c r="H12" s="5"/>
    </row>
    <row r="13" spans="1:8" ht="20.100000000000001" customHeight="1" x14ac:dyDescent="0.25">
      <c r="A13" s="125" t="s">
        <v>15</v>
      </c>
      <c r="B13" s="126" t="s">
        <v>15</v>
      </c>
      <c r="C13" s="124"/>
      <c r="D13" s="96">
        <v>0</v>
      </c>
      <c r="E13" s="94" t="s">
        <v>15</v>
      </c>
      <c r="F13" s="100"/>
      <c r="H13" s="5"/>
    </row>
    <row r="14" spans="1:8" ht="20.100000000000001" customHeight="1" x14ac:dyDescent="0.25">
      <c r="A14" s="125" t="s">
        <v>15</v>
      </c>
      <c r="B14" s="126" t="s">
        <v>15</v>
      </c>
      <c r="C14" s="124"/>
      <c r="D14" s="95">
        <v>0</v>
      </c>
      <c r="E14" s="94" t="s">
        <v>15</v>
      </c>
      <c r="F14" s="100"/>
      <c r="H14" s="5"/>
    </row>
    <row r="15" spans="1:8" ht="20.100000000000001" customHeight="1" x14ac:dyDescent="0.25">
      <c r="A15" s="125" t="s">
        <v>15</v>
      </c>
      <c r="B15" s="126" t="s">
        <v>15</v>
      </c>
      <c r="C15" s="124"/>
      <c r="D15" s="96">
        <v>0</v>
      </c>
      <c r="E15" s="94" t="s">
        <v>15</v>
      </c>
      <c r="F15" s="100"/>
      <c r="H15" s="5"/>
    </row>
    <row r="16" spans="1:8" ht="20.100000000000001" customHeight="1" x14ac:dyDescent="0.25">
      <c r="A16" s="125" t="s">
        <v>15</v>
      </c>
      <c r="B16" s="126" t="s">
        <v>15</v>
      </c>
      <c r="C16" s="124"/>
      <c r="D16" s="95">
        <v>0</v>
      </c>
      <c r="E16" s="94" t="s">
        <v>15</v>
      </c>
      <c r="F16" s="100"/>
      <c r="H16" s="5"/>
    </row>
    <row r="17" spans="1:8" ht="20.100000000000001" customHeight="1" x14ac:dyDescent="0.25">
      <c r="A17" s="125" t="s">
        <v>15</v>
      </c>
      <c r="B17" s="126" t="s">
        <v>15</v>
      </c>
      <c r="C17" s="124"/>
      <c r="D17" s="96">
        <v>0</v>
      </c>
      <c r="E17" s="94" t="s">
        <v>15</v>
      </c>
      <c r="F17" s="100"/>
      <c r="H17" s="5"/>
    </row>
    <row r="18" spans="1:8" ht="20.100000000000001" customHeight="1" x14ac:dyDescent="0.25">
      <c r="A18" s="125" t="s">
        <v>15</v>
      </c>
      <c r="B18" s="126" t="s">
        <v>15</v>
      </c>
      <c r="C18" s="124"/>
      <c r="D18" s="95">
        <v>0</v>
      </c>
      <c r="E18" s="94" t="s">
        <v>15</v>
      </c>
      <c r="F18" s="100"/>
      <c r="H18" s="5"/>
    </row>
    <row r="19" spans="1:8" ht="20.100000000000001" customHeight="1" thickBot="1" x14ac:dyDescent="0.3">
      <c r="A19" s="125" t="s">
        <v>15</v>
      </c>
      <c r="B19" s="126" t="s">
        <v>15</v>
      </c>
      <c r="C19" s="124"/>
      <c r="D19" s="97">
        <v>0</v>
      </c>
      <c r="E19" s="94" t="s">
        <v>15</v>
      </c>
      <c r="F19" s="100"/>
      <c r="H19" s="5"/>
    </row>
    <row r="20" spans="1:8" ht="24" customHeight="1" thickBot="1" x14ac:dyDescent="0.3">
      <c r="A20" s="92"/>
      <c r="B20" s="107"/>
      <c r="C20" s="143" t="s">
        <v>27</v>
      </c>
      <c r="D20" s="130">
        <f>SUM(D7:D19)</f>
        <v>0</v>
      </c>
      <c r="E20" s="107"/>
      <c r="F20" s="107"/>
      <c r="H20" s="5"/>
    </row>
    <row r="21" spans="1:8" ht="15" customHeight="1" x14ac:dyDescent="0.25">
      <c r="A21" s="5"/>
      <c r="B21" s="108"/>
      <c r="C21" s="109"/>
      <c r="D21" s="110"/>
      <c r="E21" s="108"/>
      <c r="F21" s="108"/>
      <c r="H21" s="5"/>
    </row>
    <row r="22" spans="1:8" ht="8.25" customHeight="1" x14ac:dyDescent="0.25">
      <c r="A22" s="5"/>
      <c r="B22" s="5"/>
      <c r="C22" s="5"/>
      <c r="D22" s="5"/>
      <c r="E22" s="5"/>
      <c r="F22" s="5"/>
    </row>
    <row r="23" spans="1:8" ht="15" customHeight="1" thickBot="1" x14ac:dyDescent="0.3">
      <c r="A23" s="425" t="s">
        <v>22</v>
      </c>
      <c r="B23" s="425"/>
      <c r="C23" s="425"/>
      <c r="D23" s="425"/>
      <c r="E23" s="425"/>
      <c r="F23" s="425"/>
    </row>
    <row r="24" spans="1:8" ht="94.95" customHeight="1" thickBot="1" x14ac:dyDescent="0.3">
      <c r="A24" s="448"/>
      <c r="B24" s="449"/>
      <c r="C24" s="449"/>
      <c r="D24" s="449"/>
      <c r="E24" s="449"/>
      <c r="F24" s="450"/>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hidden="1" customHeight="1" x14ac:dyDescent="0.25">
      <c r="A28" s="2" t="s">
        <v>95</v>
      </c>
      <c r="B28" s="2" t="s">
        <v>89</v>
      </c>
      <c r="C28" s="2" t="s">
        <v>112</v>
      </c>
    </row>
    <row r="29" spans="1:8" ht="13.8" hidden="1" customHeight="1" x14ac:dyDescent="0.25">
      <c r="A29" s="3" t="s">
        <v>15</v>
      </c>
      <c r="B29" s="3" t="s">
        <v>15</v>
      </c>
      <c r="C29" s="3" t="s">
        <v>15</v>
      </c>
    </row>
    <row r="30" spans="1:8" ht="13.8" hidden="1" customHeight="1" x14ac:dyDescent="0.25">
      <c r="A30" s="3" t="s">
        <v>10</v>
      </c>
      <c r="B30" s="3" t="s">
        <v>11</v>
      </c>
      <c r="C30" s="3" t="s">
        <v>23</v>
      </c>
    </row>
    <row r="31" spans="1:8" ht="13.8" hidden="1" customHeight="1" x14ac:dyDescent="0.25">
      <c r="A31" s="3" t="s">
        <v>96</v>
      </c>
      <c r="B31" s="3" t="s">
        <v>12</v>
      </c>
      <c r="C31" s="3" t="s">
        <v>24</v>
      </c>
    </row>
    <row r="32" spans="1:8" ht="13.8" hidden="1" customHeight="1" x14ac:dyDescent="0.25">
      <c r="A32" s="3"/>
      <c r="B32" s="3" t="s">
        <v>13</v>
      </c>
    </row>
    <row r="33" spans="1:2" ht="13.8" hidden="1" customHeight="1" x14ac:dyDescent="0.25">
      <c r="A33" s="144"/>
      <c r="B33" s="3" t="s">
        <v>14</v>
      </c>
    </row>
    <row r="34" spans="1:2" ht="13.8" hidden="1" customHeight="1" x14ac:dyDescent="0.25">
      <c r="A34" s="3"/>
      <c r="B34" s="3" t="s">
        <v>4</v>
      </c>
    </row>
    <row r="35" spans="1:2" ht="13.8" hidden="1" customHeight="1" x14ac:dyDescent="0.25">
      <c r="A35" s="3"/>
      <c r="B35" s="3" t="s">
        <v>1</v>
      </c>
    </row>
    <row r="36" spans="1:2" ht="13.8" hidden="1" customHeight="1" x14ac:dyDescent="0.25">
      <c r="A36" s="3"/>
      <c r="B36" s="3" t="s">
        <v>52</v>
      </c>
    </row>
    <row r="37" spans="1:2" ht="13.8" hidden="1" customHeight="1" x14ac:dyDescent="0.25">
      <c r="A37" s="3"/>
      <c r="B37" s="3" t="s">
        <v>25</v>
      </c>
    </row>
    <row r="38" spans="1:2" ht="13.8" hidden="1" customHeight="1" x14ac:dyDescent="0.25">
      <c r="B38" s="3" t="s">
        <v>102</v>
      </c>
    </row>
  </sheetData>
  <sheetProtection algorithmName="SHA-512" hashValue="8CDdIROQ8tizNdxpSg994lnXeXIdLYR8r07WL0V/hq20bTlQXa1py3ixxPanC4ehStP82wW+LHYhhBPiAlG07g==" saltValue="Umc+7K7NoYtpFM0hrPNBnw==" spinCount="100000" sheet="1" objects="1" scenarios="1" selectLockedCells="1"/>
  <mergeCells count="6">
    <mergeCell ref="A23:F23"/>
    <mergeCell ref="A24:F24"/>
    <mergeCell ref="A1:F1"/>
    <mergeCell ref="A2:F2"/>
    <mergeCell ref="A3:F3"/>
    <mergeCell ref="A4:F4"/>
  </mergeCells>
  <dataValidations count="3">
    <dataValidation type="list" allowBlank="1" showInputMessage="1" showErrorMessage="1" sqref="E7:E19" xr:uid="{00000000-0002-0000-0100-000002000000}">
      <formula1>$C$29:$C$31</formula1>
    </dataValidation>
    <dataValidation type="list" allowBlank="1" showInputMessage="1" showErrorMessage="1" sqref="A7:A18 A19" xr:uid="{EBE9F83C-3DE8-4717-85EB-1B01F5040C60}">
      <formula1>$A$29:$A$31</formula1>
    </dataValidation>
    <dataValidation type="list" allowBlank="1" showInputMessage="1" showErrorMessage="1" sqref="B7:B19" xr:uid="{00000000-0002-0000-0100-000000000000}">
      <formula1>$B$29:$B$38</formula1>
    </dataValidation>
  </dataValidations>
  <printOptions horizontalCentered="1" verticalCentered="1"/>
  <pageMargins left="0.25" right="0.25" top="0.25" bottom="0.25" header="0.25" footer="0.25"/>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tint="0.39997558519241921"/>
    <pageSetUpPr fitToPage="1"/>
  </sheetPr>
  <dimension ref="A1:J36"/>
  <sheetViews>
    <sheetView showGridLines="0" zoomScaleNormal="100" workbookViewId="0">
      <selection activeCell="H13" sqref="H13"/>
    </sheetView>
  </sheetViews>
  <sheetFormatPr defaultColWidth="9.109375" defaultRowHeight="13.8" x14ac:dyDescent="0.3"/>
  <cols>
    <col min="1" max="1" width="19.88671875" style="35" customWidth="1"/>
    <col min="2" max="2" width="9.109375" style="35" customWidth="1"/>
    <col min="3" max="6" width="9.109375" style="35"/>
    <col min="7" max="8" width="24" style="35" customWidth="1"/>
    <col min="9" max="9" width="9.109375" style="35"/>
    <col min="10" max="10" width="9.44140625" style="35" customWidth="1"/>
    <col min="11" max="16384" width="9.109375" style="35"/>
  </cols>
  <sheetData>
    <row r="1" spans="1:10" ht="18" x14ac:dyDescent="0.35">
      <c r="A1" s="478" t="s">
        <v>207</v>
      </c>
      <c r="B1" s="479"/>
      <c r="C1" s="479"/>
      <c r="D1" s="479"/>
      <c r="E1" s="479"/>
      <c r="F1" s="479"/>
      <c r="G1" s="479"/>
      <c r="H1" s="480"/>
    </row>
    <row r="2" spans="1:10" ht="23.4" customHeight="1" thickBot="1" x14ac:dyDescent="0.35">
      <c r="A2" s="481" t="s">
        <v>21</v>
      </c>
      <c r="B2" s="482"/>
      <c r="C2" s="482"/>
      <c r="D2" s="482"/>
      <c r="E2" s="482"/>
      <c r="F2" s="482"/>
      <c r="G2" s="482"/>
      <c r="H2" s="483"/>
    </row>
    <row r="3" spans="1:10" ht="52.8" customHeight="1" thickBot="1" x14ac:dyDescent="0.35">
      <c r="A3" s="488" t="s">
        <v>191</v>
      </c>
      <c r="B3" s="489"/>
      <c r="C3" s="489"/>
      <c r="D3" s="489"/>
      <c r="E3" s="489"/>
      <c r="F3" s="489"/>
      <c r="G3" s="489"/>
      <c r="H3" s="490"/>
    </row>
    <row r="4" spans="1:10" ht="15" thickBot="1" x14ac:dyDescent="0.35">
      <c r="A4" s="484" t="s">
        <v>5</v>
      </c>
      <c r="B4" s="485"/>
      <c r="C4" s="485"/>
      <c r="D4" s="485"/>
      <c r="E4" s="485"/>
      <c r="F4" s="485"/>
      <c r="G4" s="485"/>
      <c r="H4" s="45"/>
      <c r="I4" s="4"/>
    </row>
    <row r="5" spans="1:10" ht="15" thickBot="1" x14ac:dyDescent="0.35">
      <c r="A5" s="486" t="s">
        <v>51</v>
      </c>
      <c r="B5" s="487"/>
      <c r="C5" s="487"/>
      <c r="D5" s="487"/>
      <c r="E5" s="487"/>
      <c r="F5" s="487"/>
      <c r="G5" s="487"/>
      <c r="H5" s="48">
        <f>'1 - Project Info'!G42</f>
        <v>0</v>
      </c>
      <c r="I5" s="4"/>
    </row>
    <row r="6" spans="1:10" ht="15" thickBot="1" x14ac:dyDescent="0.35">
      <c r="A6" s="476" t="s">
        <v>132</v>
      </c>
      <c r="B6" s="477"/>
      <c r="C6" s="477"/>
      <c r="D6" s="477"/>
      <c r="E6" s="477"/>
      <c r="F6" s="477"/>
      <c r="G6" s="477"/>
      <c r="H6" s="48">
        <f>'1 - Project Info'!G45</f>
        <v>0</v>
      </c>
      <c r="I6" s="4"/>
    </row>
    <row r="7" spans="1:10" ht="15" thickBot="1" x14ac:dyDescent="0.35">
      <c r="A7" s="468" t="s">
        <v>50</v>
      </c>
      <c r="B7" s="469"/>
      <c r="C7" s="469"/>
      <c r="D7" s="469"/>
      <c r="E7" s="469"/>
      <c r="F7" s="469"/>
      <c r="G7" s="469"/>
      <c r="H7" s="48">
        <f>H5-H6</f>
        <v>0</v>
      </c>
      <c r="I7" s="36"/>
      <c r="J7" s="37"/>
    </row>
    <row r="8" spans="1:10" ht="15" thickBot="1" x14ac:dyDescent="0.35">
      <c r="A8" s="269"/>
      <c r="B8" s="71"/>
      <c r="C8" s="71"/>
      <c r="D8" s="71"/>
      <c r="E8" s="71"/>
      <c r="F8" s="71"/>
      <c r="G8" s="71"/>
      <c r="H8" s="270"/>
      <c r="I8" s="36"/>
      <c r="J8" s="37"/>
    </row>
    <row r="9" spans="1:10" ht="15" thickBot="1" x14ac:dyDescent="0.35">
      <c r="A9" s="343" t="s">
        <v>193</v>
      </c>
      <c r="B9" s="344"/>
      <c r="C9" s="344"/>
      <c r="D9" s="344"/>
      <c r="E9" s="344"/>
      <c r="F9" s="344"/>
      <c r="G9" s="345"/>
      <c r="H9" s="48">
        <f>'1 - Project Info'!G27+'1 - Project Info'!G29</f>
        <v>0</v>
      </c>
      <c r="I9" s="238"/>
      <c r="J9" s="37"/>
    </row>
    <row r="10" spans="1:10" ht="14.4" x14ac:dyDescent="0.3">
      <c r="A10" s="33"/>
      <c r="B10" s="32"/>
      <c r="C10" s="32"/>
      <c r="D10" s="32"/>
      <c r="E10" s="32"/>
      <c r="F10" s="32"/>
      <c r="G10" s="32"/>
      <c r="H10" s="34"/>
      <c r="I10" s="4"/>
    </row>
    <row r="11" spans="1:10" ht="14.4" x14ac:dyDescent="0.3">
      <c r="A11" s="67" t="s">
        <v>152</v>
      </c>
      <c r="B11" s="32"/>
      <c r="C11" s="32"/>
      <c r="D11" s="32"/>
      <c r="E11" s="32"/>
      <c r="F11" s="32"/>
      <c r="G11" s="32"/>
      <c r="H11" s="61"/>
      <c r="I11" s="4"/>
    </row>
    <row r="12" spans="1:10" ht="15" thickBot="1" x14ac:dyDescent="0.35">
      <c r="A12" s="62" t="s">
        <v>111</v>
      </c>
      <c r="B12" s="63"/>
      <c r="C12" s="63"/>
      <c r="D12" s="63"/>
      <c r="E12" s="63"/>
      <c r="F12" s="63"/>
      <c r="G12" s="63"/>
      <c r="H12" s="39"/>
      <c r="I12" s="4"/>
    </row>
    <row r="13" spans="1:10" ht="15.75" customHeight="1" x14ac:dyDescent="0.3">
      <c r="A13" s="68" t="s">
        <v>190</v>
      </c>
      <c r="B13" s="40"/>
      <c r="C13" s="40"/>
      <c r="D13" s="40"/>
      <c r="E13" s="40"/>
      <c r="F13" s="40"/>
      <c r="G13" s="40"/>
      <c r="H13" s="271">
        <v>0</v>
      </c>
      <c r="I13" s="4"/>
    </row>
    <row r="14" spans="1:10" ht="15.75" customHeight="1" x14ac:dyDescent="0.3">
      <c r="A14" s="346" t="s">
        <v>187</v>
      </c>
      <c r="B14" s="344"/>
      <c r="C14" s="344"/>
      <c r="D14" s="344"/>
      <c r="E14" s="344"/>
      <c r="F14" s="344"/>
      <c r="G14" s="344"/>
      <c r="H14" s="129">
        <v>0</v>
      </c>
      <c r="I14" s="59" t="str">
        <f>IF(H14&gt;H9,"Please check figures; contributions exceed Land Value, Utility Connections and Demo Costs",IF(H14&lt;H9,"Please ensure all Value Gap Contributions are entered in the Project Info sheet",""))</f>
        <v/>
      </c>
    </row>
    <row r="15" spans="1:10" ht="15.75" customHeight="1" x14ac:dyDescent="0.3">
      <c r="A15" s="98" t="s">
        <v>99</v>
      </c>
      <c r="B15" s="474" t="s">
        <v>100</v>
      </c>
      <c r="C15" s="475"/>
      <c r="D15" s="475"/>
      <c r="E15" s="475"/>
      <c r="F15" s="475"/>
      <c r="G15" s="475"/>
      <c r="H15" s="129">
        <v>0</v>
      </c>
      <c r="I15" s="57"/>
    </row>
    <row r="16" spans="1:10" ht="15.75" customHeight="1" x14ac:dyDescent="0.3">
      <c r="A16" s="98" t="s">
        <v>99</v>
      </c>
      <c r="B16" s="474" t="s">
        <v>100</v>
      </c>
      <c r="C16" s="475"/>
      <c r="D16" s="475"/>
      <c r="E16" s="475"/>
      <c r="F16" s="475"/>
      <c r="G16" s="475"/>
      <c r="H16" s="129">
        <v>0</v>
      </c>
      <c r="I16" s="57"/>
    </row>
    <row r="17" spans="1:10" ht="15.75" customHeight="1" x14ac:dyDescent="0.3">
      <c r="A17" s="98" t="s">
        <v>99</v>
      </c>
      <c r="B17" s="474" t="s">
        <v>100</v>
      </c>
      <c r="C17" s="475"/>
      <c r="D17" s="475"/>
      <c r="E17" s="475"/>
      <c r="F17" s="475"/>
      <c r="G17" s="475"/>
      <c r="H17" s="129">
        <v>0</v>
      </c>
      <c r="I17" s="57"/>
    </row>
    <row r="18" spans="1:10" ht="15.75" customHeight="1" x14ac:dyDescent="0.3">
      <c r="A18" s="98" t="s">
        <v>99</v>
      </c>
      <c r="B18" s="474" t="s">
        <v>100</v>
      </c>
      <c r="C18" s="475"/>
      <c r="D18" s="475"/>
      <c r="E18" s="475"/>
      <c r="F18" s="475"/>
      <c r="G18" s="475"/>
      <c r="H18" s="129">
        <v>0</v>
      </c>
      <c r="I18" s="57"/>
    </row>
    <row r="19" spans="1:10" ht="15.75" customHeight="1" x14ac:dyDescent="0.3">
      <c r="A19" s="98" t="s">
        <v>99</v>
      </c>
      <c r="B19" s="474" t="s">
        <v>100</v>
      </c>
      <c r="C19" s="475"/>
      <c r="D19" s="475"/>
      <c r="E19" s="475"/>
      <c r="F19" s="475"/>
      <c r="G19" s="475"/>
      <c r="H19" s="129">
        <v>0</v>
      </c>
      <c r="I19" s="57"/>
    </row>
    <row r="20" spans="1:10" ht="15.75" customHeight="1" x14ac:dyDescent="0.3">
      <c r="A20" s="98" t="s">
        <v>99</v>
      </c>
      <c r="B20" s="474" t="s">
        <v>100</v>
      </c>
      <c r="C20" s="475"/>
      <c r="D20" s="475"/>
      <c r="E20" s="475"/>
      <c r="F20" s="475"/>
      <c r="G20" s="475"/>
      <c r="H20" s="129">
        <v>0</v>
      </c>
      <c r="I20" s="57"/>
    </row>
    <row r="21" spans="1:10" ht="15.75" customHeight="1" x14ac:dyDescent="0.3">
      <c r="A21" s="98" t="s">
        <v>99</v>
      </c>
      <c r="B21" s="474" t="s">
        <v>100</v>
      </c>
      <c r="C21" s="475"/>
      <c r="D21" s="475"/>
      <c r="E21" s="475"/>
      <c r="F21" s="475"/>
      <c r="G21" s="475"/>
      <c r="H21" s="129">
        <v>0</v>
      </c>
      <c r="I21" s="57"/>
    </row>
    <row r="22" spans="1:10" ht="15.75" customHeight="1" thickBot="1" x14ac:dyDescent="0.35">
      <c r="A22" s="98" t="s">
        <v>99</v>
      </c>
      <c r="B22" s="474" t="s">
        <v>100</v>
      </c>
      <c r="C22" s="475"/>
      <c r="D22" s="475"/>
      <c r="E22" s="475"/>
      <c r="F22" s="475"/>
      <c r="G22" s="475"/>
      <c r="H22" s="129">
        <v>0</v>
      </c>
      <c r="I22" s="57"/>
    </row>
    <row r="23" spans="1:10" ht="17.399999999999999" customHeight="1" thickBot="1" x14ac:dyDescent="0.35">
      <c r="A23" s="470" t="s">
        <v>58</v>
      </c>
      <c r="B23" s="471"/>
      <c r="C23" s="471"/>
      <c r="D23" s="471"/>
      <c r="E23" s="471"/>
      <c r="F23" s="471"/>
      <c r="G23" s="471"/>
      <c r="H23" s="64">
        <f>SUM(H13:H22)</f>
        <v>0</v>
      </c>
      <c r="I23" s="59" t="str">
        <f>IF(H23&gt;H7,"Please check figures; Contributions exceed Anticipated Value Gap",IF(H23&lt;H7,"Please ensure all Value Gap Contributions are entered in the Project Info sheet",""))</f>
        <v/>
      </c>
    </row>
    <row r="24" spans="1:10" ht="15" customHeight="1" thickBot="1" x14ac:dyDescent="0.35">
      <c r="A24" s="65"/>
      <c r="B24" s="66"/>
      <c r="C24" s="66"/>
      <c r="D24" s="66"/>
      <c r="E24" s="66"/>
      <c r="F24" s="66"/>
      <c r="G24" s="66"/>
      <c r="H24" s="1"/>
    </row>
    <row r="25" spans="1:10" ht="15" thickBot="1" x14ac:dyDescent="0.35">
      <c r="A25" s="472" t="s">
        <v>205</v>
      </c>
      <c r="B25" s="473"/>
      <c r="C25" s="473"/>
      <c r="D25" s="473"/>
      <c r="E25" s="473"/>
      <c r="F25" s="473"/>
      <c r="G25" s="473"/>
      <c r="H25" s="83"/>
      <c r="I25" s="73" t="str">
        <f>IF(H25=0,"Be sure to enter a number here","")</f>
        <v>Be sure to enter a number here</v>
      </c>
    </row>
    <row r="26" spans="1:10" ht="36" customHeight="1" thickBot="1" x14ac:dyDescent="0.35">
      <c r="A26" s="463" t="s">
        <v>171</v>
      </c>
      <c r="B26" s="464"/>
      <c r="C26" s="464"/>
      <c r="D26" s="464"/>
      <c r="E26" s="464"/>
      <c r="F26" s="464"/>
      <c r="G26" s="464"/>
      <c r="H26" s="74">
        <f>(H13)*H25</f>
        <v>0</v>
      </c>
      <c r="I26" s="38"/>
      <c r="J26" s="37"/>
    </row>
    <row r="27" spans="1:10" ht="14.4" thickBot="1" x14ac:dyDescent="0.35">
      <c r="A27" s="41"/>
      <c r="B27" s="42"/>
      <c r="C27" s="42"/>
      <c r="D27" s="42"/>
      <c r="E27" s="42"/>
      <c r="F27" s="42"/>
      <c r="G27" s="42"/>
      <c r="H27" s="37"/>
    </row>
    <row r="28" spans="1:10" s="106" customFormat="1" ht="34.799999999999997" customHeight="1" thickBot="1" x14ac:dyDescent="0.35">
      <c r="A28" s="465" t="str">
        <f>IF(H23&gt;H7,"Explanation, clarification, and additional explanation. Please include in your explanation why Value Gap Sources (Cell I22) do not equal Anticipated Value Gap Per Unit (Cell I7)","Explanation, clarification or additional information if needed:")</f>
        <v>Explanation, clarification or additional information if needed:</v>
      </c>
      <c r="B28" s="466"/>
      <c r="C28" s="466"/>
      <c r="D28" s="466"/>
      <c r="E28" s="466"/>
      <c r="F28" s="466"/>
      <c r="G28" s="466"/>
      <c r="H28" s="467"/>
    </row>
    <row r="29" spans="1:10" ht="84" customHeight="1" thickBot="1" x14ac:dyDescent="0.35">
      <c r="A29" s="436"/>
      <c r="B29" s="437"/>
      <c r="C29" s="437"/>
      <c r="D29" s="437"/>
      <c r="E29" s="437"/>
      <c r="F29" s="437"/>
      <c r="G29" s="437"/>
      <c r="H29" s="438"/>
    </row>
    <row r="32" spans="1:10" hidden="1" x14ac:dyDescent="0.3">
      <c r="B32" s="35" t="s">
        <v>99</v>
      </c>
    </row>
    <row r="33" spans="2:2" hidden="1" x14ac:dyDescent="0.3">
      <c r="B33" s="35" t="s">
        <v>79</v>
      </c>
    </row>
    <row r="34" spans="2:2" hidden="1" x14ac:dyDescent="0.3">
      <c r="B34" s="35" t="s">
        <v>81</v>
      </c>
    </row>
    <row r="35" spans="2:2" hidden="1" x14ac:dyDescent="0.3">
      <c r="B35" s="4" t="s">
        <v>143</v>
      </c>
    </row>
    <row r="36" spans="2:2" hidden="1" x14ac:dyDescent="0.3"/>
  </sheetData>
  <sheetProtection algorithmName="SHA-512" hashValue="qPbAcPqPsdiiwLjGds5VqtTyNLzTLiCDMjQAplgL35qUkL8xDC4nQOzebSjyk+Hag550mV+s6UDjOUXsxq5nMg==" saltValue="6zq4c0vKwDNy3fy3rcqGXg==" spinCount="100000" sheet="1" objects="1" scenarios="1" selectLockedCells="1"/>
  <dataConsolidate/>
  <mergeCells count="20">
    <mergeCell ref="A6:G6"/>
    <mergeCell ref="A1:H1"/>
    <mergeCell ref="A2:H2"/>
    <mergeCell ref="A4:G4"/>
    <mergeCell ref="A5:G5"/>
    <mergeCell ref="A3:H3"/>
    <mergeCell ref="A26:G26"/>
    <mergeCell ref="A28:H28"/>
    <mergeCell ref="A29:H29"/>
    <mergeCell ref="A7:G7"/>
    <mergeCell ref="A23:G23"/>
    <mergeCell ref="A25:G25"/>
    <mergeCell ref="B15:G15"/>
    <mergeCell ref="B16:G16"/>
    <mergeCell ref="B17:G17"/>
    <mergeCell ref="B18:G18"/>
    <mergeCell ref="B19:G19"/>
    <mergeCell ref="B20:G20"/>
    <mergeCell ref="B21:G21"/>
    <mergeCell ref="B22:G22"/>
  </mergeCells>
  <conditionalFormatting sqref="A28">
    <cfRule type="expression" dxfId="16" priority="1" stopIfTrue="1">
      <formula>$H$23&lt;&gt;$H$7</formula>
    </cfRule>
  </conditionalFormatting>
  <dataValidations count="4">
    <dataValidation errorStyle="warning" allowBlank="1" showInputMessage="1" showErrorMessage="1" errorTitle="Sources do not equal Gap" error="Explain in Line 24, below." sqref="H23" xr:uid="{00000000-0002-0000-0400-000002000000}"/>
    <dataValidation type="whole" errorStyle="information" operator="equal" allowBlank="1" showInputMessage="1" errorTitle="Sources not equal to need" error="Check Value Gap Sources in Line I13-I18, or explain in Line 27." sqref="H13" xr:uid="{00000000-0002-0000-0400-000003000000}">
      <formula1>H7</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5:A22" xr:uid="{00000000-0002-0000-0400-000004000000}">
      <formula1>$B$32:$B$35</formula1>
    </dataValidation>
    <dataValidation type="whole" errorStyle="warning" operator="lessThanOrEqual" allowBlank="1" showInputMessage="1" showErrorMessage="1" errorTitle="Sources Exceed Need" error="Check project expenses listed in the Project Info tab." promptTitle="For CLT Units Only" prompt="Only CLT units are eligible to request Impact Funds for land acquisition, utility connections and demolition. " sqref="H14" xr:uid="{408F67E8-2D70-4ED3-AD79-0E78098F4DE7}">
      <formula1>H9</formula1>
    </dataValidation>
  </dataValidations>
  <printOptions horizontalCentered="1" verticalCentered="1"/>
  <pageMargins left="0.25" right="0.25" top="0.25" bottom="0.25" header="0.25" footer="0.25"/>
  <pageSetup scale="89" orientation="portrait" r:id="rId1"/>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400-000006000000}">
          <x14:formula1>
            <xm:f>'1 - Leverage'!$D$20</xm:f>
          </x14:formula1>
          <xm:sqref>H15:H22</xm:sqref>
        </x14:dataValidation>
        <x14:dataValidation type="whole" operator="equal" allowBlank="1" showInputMessage="1" showErrorMessage="1" error="Number of units with Value Gap must not exceed the number of units on the Project Information Financial Worksheet. If some units have substantially different Value Gaps, complete additional Workbooks for those units." xr:uid="{00000000-0002-0000-0400-000005000000}">
          <x14:formula1>
            <xm:f>'1 - Project Info'!#REF!</xm:f>
          </x14:formula1>
          <xm:sqref>H25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K46"/>
  <sheetViews>
    <sheetView zoomScaleNormal="100" workbookViewId="0">
      <selection activeCell="A40" sqref="A40:F40"/>
    </sheetView>
  </sheetViews>
  <sheetFormatPr defaultColWidth="9.109375" defaultRowHeight="13.8" x14ac:dyDescent="0.3"/>
  <cols>
    <col min="1" max="1" width="19.88671875" style="235" customWidth="1"/>
    <col min="2" max="2" width="9.109375" style="235" customWidth="1"/>
    <col min="3" max="3" width="26.21875" style="235" customWidth="1"/>
    <col min="4" max="4" width="14.44140625" style="235" customWidth="1"/>
    <col min="5" max="5" width="18.77734375" style="235" customWidth="1"/>
    <col min="6" max="6" width="21.109375" style="235" customWidth="1"/>
    <col min="7" max="7" width="8.21875" style="235" customWidth="1"/>
    <col min="8" max="8" width="9.44140625" style="235" customWidth="1"/>
    <col min="9" max="16384" width="9.109375" style="235"/>
  </cols>
  <sheetData>
    <row r="1" spans="1:8" ht="18" x14ac:dyDescent="0.3">
      <c r="A1" s="525" t="s">
        <v>207</v>
      </c>
      <c r="B1" s="526"/>
      <c r="C1" s="526"/>
      <c r="D1" s="526"/>
      <c r="E1" s="526"/>
      <c r="F1" s="527"/>
    </row>
    <row r="2" spans="1:8" ht="19.8" customHeight="1" thickBot="1" x14ac:dyDescent="0.35">
      <c r="A2" s="540" t="s">
        <v>130</v>
      </c>
      <c r="B2" s="541"/>
      <c r="C2" s="541"/>
      <c r="D2" s="541"/>
      <c r="E2" s="541"/>
      <c r="F2" s="542"/>
    </row>
    <row r="3" spans="1:8" ht="124.2" customHeight="1" thickBot="1" x14ac:dyDescent="0.35">
      <c r="A3" s="543" t="s">
        <v>206</v>
      </c>
      <c r="B3" s="544"/>
      <c r="C3" s="544"/>
      <c r="D3" s="544"/>
      <c r="E3" s="544"/>
      <c r="F3" s="545"/>
    </row>
    <row r="4" spans="1:8" s="236" customFormat="1" ht="15" thickBot="1" x14ac:dyDescent="0.35">
      <c r="A4" s="245"/>
      <c r="B4" s="245"/>
      <c r="C4" s="246"/>
    </row>
    <row r="5" spans="1:8" s="237" customFormat="1" ht="18" customHeight="1" thickBot="1" x14ac:dyDescent="0.35">
      <c r="A5" s="494" t="s">
        <v>120</v>
      </c>
      <c r="B5" s="495"/>
      <c r="C5" s="496"/>
      <c r="D5" s="275"/>
      <c r="E5" s="250"/>
      <c r="F5" s="250"/>
    </row>
    <row r="6" spans="1:8" ht="20.399999999999999" customHeight="1" thickBot="1" x14ac:dyDescent="0.35">
      <c r="A6" s="546" t="s">
        <v>194</v>
      </c>
      <c r="B6" s="547"/>
      <c r="C6" s="113"/>
      <c r="D6" s="249"/>
      <c r="E6" s="249"/>
      <c r="F6" s="238"/>
    </row>
    <row r="7" spans="1:8" s="238" customFormat="1" ht="20.399999999999999" customHeight="1" thickBot="1" x14ac:dyDescent="0.35">
      <c r="A7" s="247"/>
      <c r="B7" s="248"/>
      <c r="C7" s="249"/>
      <c r="D7" s="249"/>
      <c r="E7" s="249"/>
    </row>
    <row r="8" spans="1:8" s="239" customFormat="1" ht="18" customHeight="1" thickBot="1" x14ac:dyDescent="0.35">
      <c r="A8" s="497" t="s">
        <v>153</v>
      </c>
      <c r="B8" s="498"/>
      <c r="C8" s="498"/>
      <c r="D8" s="498"/>
      <c r="E8" s="498"/>
      <c r="F8" s="499"/>
    </row>
    <row r="9" spans="1:8" ht="15.45" customHeight="1" x14ac:dyDescent="0.3">
      <c r="A9" s="531" t="s">
        <v>132</v>
      </c>
      <c r="B9" s="532"/>
      <c r="C9" s="532"/>
      <c r="D9" s="532"/>
      <c r="E9" s="533"/>
      <c r="F9" s="347">
        <f>'1 - Project Info'!G45</f>
        <v>0</v>
      </c>
      <c r="G9" s="240"/>
    </row>
    <row r="10" spans="1:8" ht="15.45" customHeight="1" x14ac:dyDescent="0.3">
      <c r="A10" s="534" t="s">
        <v>86</v>
      </c>
      <c r="B10" s="535"/>
      <c r="C10" s="535"/>
      <c r="D10" s="535"/>
      <c r="E10" s="536"/>
      <c r="F10" s="133">
        <v>0</v>
      </c>
    </row>
    <row r="11" spans="1:8" ht="15.45" customHeight="1" x14ac:dyDescent="0.3">
      <c r="A11" s="537" t="s">
        <v>105</v>
      </c>
      <c r="B11" s="538"/>
      <c r="C11" s="538"/>
      <c r="D11" s="538"/>
      <c r="E11" s="539"/>
      <c r="F11" s="115">
        <f>SUM(F9:F10)</f>
        <v>0</v>
      </c>
    </row>
    <row r="12" spans="1:8" ht="15.45" customHeight="1" thickBot="1" x14ac:dyDescent="0.35">
      <c r="A12" s="500" t="s">
        <v>106</v>
      </c>
      <c r="B12" s="501"/>
      <c r="C12" s="501"/>
      <c r="D12" s="501"/>
      <c r="E12" s="502"/>
      <c r="F12" s="116">
        <f>F11-F16</f>
        <v>0</v>
      </c>
      <c r="G12" s="238"/>
      <c r="H12" s="238"/>
    </row>
    <row r="13" spans="1:8" ht="15" thickBot="1" x14ac:dyDescent="0.35">
      <c r="A13" s="259"/>
      <c r="B13" s="260"/>
      <c r="C13" s="260"/>
      <c r="D13" s="260"/>
      <c r="E13" s="260"/>
      <c r="F13" s="34"/>
    </row>
    <row r="14" spans="1:8" ht="18" customHeight="1" thickBot="1" x14ac:dyDescent="0.35">
      <c r="A14" s="497" t="s">
        <v>154</v>
      </c>
      <c r="B14" s="498"/>
      <c r="C14" s="498"/>
      <c r="D14" s="498"/>
      <c r="E14" s="498"/>
      <c r="F14" s="499"/>
    </row>
    <row r="15" spans="1:8" ht="45" customHeight="1" thickBot="1" x14ac:dyDescent="0.35">
      <c r="A15" s="528" t="s">
        <v>155</v>
      </c>
      <c r="B15" s="529"/>
      <c r="C15" s="529"/>
      <c r="D15" s="529"/>
      <c r="E15" s="529"/>
      <c r="F15" s="530"/>
    </row>
    <row r="16" spans="1:8" ht="14.4" x14ac:dyDescent="0.3">
      <c r="A16" s="251" t="s">
        <v>83</v>
      </c>
      <c r="B16" s="252"/>
      <c r="C16" s="253"/>
      <c r="D16" s="254"/>
      <c r="E16" s="254"/>
      <c r="F16" s="139">
        <v>0</v>
      </c>
    </row>
    <row r="17" spans="1:8" ht="14.4" customHeight="1" x14ac:dyDescent="0.3">
      <c r="A17" s="251" t="s">
        <v>101</v>
      </c>
      <c r="B17" s="252"/>
      <c r="C17" s="253"/>
      <c r="D17" s="254"/>
      <c r="E17" s="254"/>
      <c r="F17" s="112">
        <v>0</v>
      </c>
    </row>
    <row r="18" spans="1:8" ht="14.4" customHeight="1" x14ac:dyDescent="0.3">
      <c r="A18" s="251" t="s">
        <v>87</v>
      </c>
      <c r="B18" s="252"/>
      <c r="C18" s="253"/>
      <c r="D18" s="254"/>
      <c r="E18" s="254"/>
      <c r="F18" s="112">
        <v>0</v>
      </c>
    </row>
    <row r="19" spans="1:8" ht="14.4" customHeight="1" x14ac:dyDescent="0.3">
      <c r="A19" s="255" t="s">
        <v>188</v>
      </c>
      <c r="B19" s="252"/>
      <c r="C19" s="256"/>
      <c r="D19" s="254"/>
      <c r="E19" s="254"/>
      <c r="F19" s="112">
        <v>0</v>
      </c>
    </row>
    <row r="20" spans="1:8" ht="14.4" customHeight="1" x14ac:dyDescent="0.3">
      <c r="A20" s="491" t="s">
        <v>103</v>
      </c>
      <c r="B20" s="492"/>
      <c r="C20" s="492"/>
      <c r="D20" s="493"/>
      <c r="E20" s="257"/>
      <c r="F20" s="112">
        <v>0</v>
      </c>
      <c r="G20" s="241" t="s">
        <v>131</v>
      </c>
    </row>
    <row r="21" spans="1:8" ht="14.4" customHeight="1" x14ac:dyDescent="0.3">
      <c r="A21" s="508" t="s">
        <v>104</v>
      </c>
      <c r="B21" s="509"/>
      <c r="C21" s="509"/>
      <c r="D21" s="509"/>
      <c r="E21" s="258"/>
      <c r="F21" s="112">
        <v>0</v>
      </c>
      <c r="G21" s="348" t="s">
        <v>26</v>
      </c>
    </row>
    <row r="22" spans="1:8" ht="15.75" customHeight="1" x14ac:dyDescent="0.3">
      <c r="A22" s="98" t="s">
        <v>99</v>
      </c>
      <c r="B22" s="474" t="s">
        <v>100</v>
      </c>
      <c r="C22" s="475"/>
      <c r="D22" s="475"/>
      <c r="E22" s="557"/>
      <c r="F22" s="112">
        <v>0</v>
      </c>
      <c r="G22" s="242"/>
    </row>
    <row r="23" spans="1:8" ht="15.75" customHeight="1" x14ac:dyDescent="0.3">
      <c r="A23" s="98" t="s">
        <v>99</v>
      </c>
      <c r="B23" s="474" t="s">
        <v>100</v>
      </c>
      <c r="C23" s="475"/>
      <c r="D23" s="475"/>
      <c r="E23" s="557"/>
      <c r="F23" s="112">
        <v>0</v>
      </c>
      <c r="G23" s="242"/>
    </row>
    <row r="24" spans="1:8" ht="15.75" customHeight="1" x14ac:dyDescent="0.3">
      <c r="A24" s="98" t="s">
        <v>99</v>
      </c>
      <c r="B24" s="474" t="s">
        <v>100</v>
      </c>
      <c r="C24" s="475"/>
      <c r="D24" s="475"/>
      <c r="E24" s="557"/>
      <c r="F24" s="112">
        <v>0</v>
      </c>
      <c r="G24" s="242"/>
    </row>
    <row r="25" spans="1:8" ht="15.75" customHeight="1" x14ac:dyDescent="0.3">
      <c r="A25" s="98" t="s">
        <v>99</v>
      </c>
      <c r="B25" s="474" t="s">
        <v>100</v>
      </c>
      <c r="C25" s="475"/>
      <c r="D25" s="475"/>
      <c r="E25" s="557"/>
      <c r="F25" s="112">
        <v>0</v>
      </c>
      <c r="G25" s="242"/>
    </row>
    <row r="26" spans="1:8" ht="15.75" customHeight="1" x14ac:dyDescent="0.3">
      <c r="A26" s="98" t="s">
        <v>99</v>
      </c>
      <c r="B26" s="474" t="s">
        <v>100</v>
      </c>
      <c r="C26" s="475"/>
      <c r="D26" s="475"/>
      <c r="E26" s="557"/>
      <c r="F26" s="112">
        <v>0</v>
      </c>
      <c r="G26" s="242"/>
    </row>
    <row r="27" spans="1:8" ht="15.75" customHeight="1" x14ac:dyDescent="0.3">
      <c r="A27" s="98" t="s">
        <v>99</v>
      </c>
      <c r="B27" s="474" t="s">
        <v>100</v>
      </c>
      <c r="C27" s="475"/>
      <c r="D27" s="475"/>
      <c r="E27" s="557"/>
      <c r="F27" s="112">
        <v>0</v>
      </c>
      <c r="G27" s="242"/>
    </row>
    <row r="28" spans="1:8" ht="15.75" customHeight="1" x14ac:dyDescent="0.3">
      <c r="A28" s="98" t="s">
        <v>99</v>
      </c>
      <c r="B28" s="474" t="s">
        <v>100</v>
      </c>
      <c r="C28" s="475"/>
      <c r="D28" s="475"/>
      <c r="E28" s="557"/>
      <c r="F28" s="112">
        <v>0</v>
      </c>
      <c r="G28" s="242"/>
    </row>
    <row r="29" spans="1:8" ht="15.75" customHeight="1" thickBot="1" x14ac:dyDescent="0.35">
      <c r="A29" s="98" t="s">
        <v>99</v>
      </c>
      <c r="B29" s="474" t="s">
        <v>100</v>
      </c>
      <c r="C29" s="475"/>
      <c r="D29" s="475"/>
      <c r="E29" s="557"/>
      <c r="F29" s="140">
        <v>0</v>
      </c>
      <c r="G29" s="242"/>
    </row>
    <row r="30" spans="1:8" ht="18" customHeight="1" thickBot="1" x14ac:dyDescent="0.35">
      <c r="A30" s="512" t="s">
        <v>94</v>
      </c>
      <c r="B30" s="513"/>
      <c r="C30" s="513"/>
      <c r="D30" s="513"/>
      <c r="E30" s="114"/>
      <c r="F30" s="128">
        <f>SUM(F17:F29)</f>
        <v>0</v>
      </c>
      <c r="G30" s="243" t="str">
        <f>IF(F30&gt;F12,"Please check figures; Contributions exceed Anticipated Affordability Gap",IF(F30&lt;F12,"There are not enough sources to cover the Anticipated Affordability Gap. Please ensure all Affordability Gap Contributions are entered in Cells F16-F29",""))</f>
        <v/>
      </c>
    </row>
    <row r="31" spans="1:8" ht="18" customHeight="1" thickBot="1" x14ac:dyDescent="0.35">
      <c r="A31" s="506" t="s">
        <v>107</v>
      </c>
      <c r="B31" s="507"/>
      <c r="C31" s="507"/>
      <c r="D31" s="507"/>
      <c r="E31" s="261"/>
      <c r="F31" s="83"/>
      <c r="G31" s="242" t="str">
        <f>IF(F31=0,"Be sure to enter a number here","")</f>
        <v>Be sure to enter a number here</v>
      </c>
    </row>
    <row r="32" spans="1:8" ht="45" customHeight="1" thickBot="1" x14ac:dyDescent="0.35">
      <c r="A32" s="510" t="s">
        <v>157</v>
      </c>
      <c r="B32" s="511"/>
      <c r="C32" s="511"/>
      <c r="D32" s="511"/>
      <c r="E32" s="287"/>
      <c r="F32" s="74">
        <f>(F19)*F31</f>
        <v>0</v>
      </c>
      <c r="G32" s="244"/>
      <c r="H32" s="238"/>
    </row>
    <row r="33" spans="1:11" ht="15" thickBot="1" x14ac:dyDescent="0.35">
      <c r="A33" s="262"/>
      <c r="B33" s="262"/>
      <c r="C33" s="262"/>
      <c r="D33" s="262"/>
      <c r="E33" s="262"/>
      <c r="F33" s="137"/>
      <c r="G33" s="244"/>
      <c r="H33" s="238"/>
    </row>
    <row r="34" spans="1:11" ht="18" customHeight="1" thickBot="1" x14ac:dyDescent="0.35">
      <c r="A34" s="497" t="s">
        <v>158</v>
      </c>
      <c r="B34" s="498"/>
      <c r="C34" s="498"/>
      <c r="D34" s="498"/>
      <c r="E34" s="498"/>
      <c r="F34" s="499"/>
      <c r="G34" s="244"/>
      <c r="H34" s="238"/>
    </row>
    <row r="35" spans="1:11" ht="18" customHeight="1" x14ac:dyDescent="0.3">
      <c r="A35" s="516" t="s">
        <v>122</v>
      </c>
      <c r="B35" s="517"/>
      <c r="C35" s="517"/>
      <c r="D35" s="517"/>
      <c r="E35" s="518"/>
      <c r="F35" s="146">
        <v>0</v>
      </c>
      <c r="G35" s="244"/>
      <c r="H35" s="238"/>
    </row>
    <row r="36" spans="1:11" ht="18" customHeight="1" thickBot="1" x14ac:dyDescent="0.35">
      <c r="A36" s="519" t="s">
        <v>123</v>
      </c>
      <c r="B36" s="520"/>
      <c r="C36" s="520"/>
      <c r="D36" s="520"/>
      <c r="E36" s="521"/>
      <c r="F36" s="349">
        <f>F31</f>
        <v>0</v>
      </c>
      <c r="H36" s="238"/>
    </row>
    <row r="37" spans="1:11" ht="46.8" customHeight="1" thickBot="1" x14ac:dyDescent="0.35">
      <c r="A37" s="522" t="s">
        <v>129</v>
      </c>
      <c r="B37" s="523"/>
      <c r="C37" s="523"/>
      <c r="D37" s="523"/>
      <c r="E37" s="524"/>
      <c r="F37" s="145">
        <f>F35*F36</f>
        <v>0</v>
      </c>
      <c r="G37" s="514" t="s">
        <v>128</v>
      </c>
      <c r="H37" s="515"/>
      <c r="I37" s="515"/>
      <c r="J37" s="515"/>
      <c r="K37" s="515"/>
    </row>
    <row r="38" spans="1:11" ht="14.4" thickBot="1" x14ac:dyDescent="0.35">
      <c r="A38" s="263"/>
      <c r="B38" s="263"/>
      <c r="C38" s="263"/>
      <c r="D38" s="263"/>
      <c r="E38" s="264"/>
      <c r="F38" s="238"/>
    </row>
    <row r="39" spans="1:11" ht="30" customHeight="1" thickBot="1" x14ac:dyDescent="0.35">
      <c r="A39" s="503" t="s">
        <v>159</v>
      </c>
      <c r="B39" s="504"/>
      <c r="C39" s="504"/>
      <c r="D39" s="504"/>
      <c r="E39" s="504"/>
      <c r="F39" s="505"/>
    </row>
    <row r="40" spans="1:11" ht="84" customHeight="1" thickBot="1" x14ac:dyDescent="0.35">
      <c r="A40" s="413" t="s">
        <v>62</v>
      </c>
      <c r="B40" s="414"/>
      <c r="C40" s="414"/>
      <c r="D40" s="414"/>
      <c r="E40" s="414"/>
      <c r="F40" s="415"/>
    </row>
    <row r="43" spans="1:11" hidden="1" x14ac:dyDescent="0.3">
      <c r="B43" s="235" t="s">
        <v>99</v>
      </c>
    </row>
    <row r="44" spans="1:11" hidden="1" x14ac:dyDescent="0.3">
      <c r="B44" s="235" t="s">
        <v>79</v>
      </c>
    </row>
    <row r="45" spans="1:11" hidden="1" x14ac:dyDescent="0.3">
      <c r="B45" s="235" t="s">
        <v>81</v>
      </c>
    </row>
    <row r="46" spans="1:11" hidden="1" x14ac:dyDescent="0.3">
      <c r="B46" s="235" t="s">
        <v>143</v>
      </c>
    </row>
  </sheetData>
  <sheetProtection algorithmName="SHA-512" hashValue="5zBDlmVqMk2lWbO/YpiWPmUIYMCZoHHgtbcKFhS4JJ/YK7Pu+7/T62ANiSZuiLjJEP75uxWsQY9VKhRj7aXDZQ==" saltValue="NUxVmEMVfcSJvVYkJdUcaA==" spinCount="100000" sheet="1" objects="1" scenarios="1" selectLockedCells="1"/>
  <mergeCells count="32">
    <mergeCell ref="B29:E29"/>
    <mergeCell ref="B24:E24"/>
    <mergeCell ref="B25:E25"/>
    <mergeCell ref="B26:E26"/>
    <mergeCell ref="B27:E27"/>
    <mergeCell ref="B28:E28"/>
    <mergeCell ref="A1:F1"/>
    <mergeCell ref="A15:F15"/>
    <mergeCell ref="A9:E9"/>
    <mergeCell ref="A10:E10"/>
    <mergeCell ref="A11:E11"/>
    <mergeCell ref="A2:F2"/>
    <mergeCell ref="A3:F3"/>
    <mergeCell ref="A6:B6"/>
    <mergeCell ref="G37:K37"/>
    <mergeCell ref="A35:E35"/>
    <mergeCell ref="A36:E36"/>
    <mergeCell ref="A34:F34"/>
    <mergeCell ref="A37:E37"/>
    <mergeCell ref="A39:F39"/>
    <mergeCell ref="A40:F40"/>
    <mergeCell ref="A31:D31"/>
    <mergeCell ref="A21:D21"/>
    <mergeCell ref="A32:D32"/>
    <mergeCell ref="A30:D30"/>
    <mergeCell ref="B22:E22"/>
    <mergeCell ref="B23:E23"/>
    <mergeCell ref="A20:D20"/>
    <mergeCell ref="A5:C5"/>
    <mergeCell ref="A8:F8"/>
    <mergeCell ref="A14:F14"/>
    <mergeCell ref="A12:E12"/>
  </mergeCells>
  <conditionalFormatting sqref="A39">
    <cfRule type="expression" dxfId="15" priority="1" stopIfTrue="1">
      <formula>#REF!&lt;&gt;$F$12</formula>
    </cfRule>
  </conditionalFormatting>
  <dataValidations count="6">
    <dataValidation errorStyle="information" allowBlank="1" showInputMessage="1" showErrorMessage="1" errorTitle="Check Leverage Worksheet" error="Please choose from the sources entered on the Leverage and Cost Containment Worksheet. If you want to enter a Source not seen here, you may need to first enter it on the  Leverage and Cost Containment Worksheet." sqref="A20:E20" xr:uid="{00000000-0002-0000-0500-000000000000}"/>
    <dataValidation allowBlank="1" showInputMessage="1" showErrorMessage="1" prompt="Use Line 17 on Affordability Gap worksheet" sqref="A16" xr:uid="{00000000-0002-0000-0500-000001000000}"/>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22:A29" xr:uid="{00000000-0002-0000-0500-000002000000}">
      <formula1>$B$43:$B$46</formula1>
    </dataValidation>
    <dataValidation type="whole" operator="lessThanOrEqual" allowBlank="1" showInputMessage="1" showErrorMessage="1" errorTitle="Cannot exceed cell F31" error="Total units requesting Administration Fee but cannot exceed the total number of units requesting Affordability Gap in cell F31." sqref="F36" xr:uid="{3B008706-498C-4789-BB7B-DF7C599D4C51}">
      <formula1>F31</formula1>
    </dataValidation>
    <dataValidation allowBlank="1" sqref="F37" xr:uid="{C7D65C80-C56E-438B-BDBA-E5A63F42CED1}"/>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5" xr:uid="{4362B62A-8A72-49BF-AFBB-3457F2474F4C}">
      <formula1>0</formula1>
      <formula2>1000</formula2>
    </dataValidation>
  </dataValidations>
  <hyperlinks>
    <hyperlink ref="G21" r:id="rId1" xr:uid="{00000000-0004-0000-0500-000000000000}"/>
  </hyperlinks>
  <printOptions horizontalCentered="1"/>
  <pageMargins left="0.7" right="0.7" top="0.75" bottom="0.75" header="0.3" footer="0.3"/>
  <pageSetup scale="63" orientation="portrait" verticalDpi="360" r:id="rId2"/>
  <extLst>
    <ext xmlns:x14="http://schemas.microsoft.com/office/spreadsheetml/2009/9/main" uri="{CCE6A557-97BC-4b89-ADB6-D9C93CAAB3DF}">
      <x14:dataValidations xmlns:xm="http://schemas.microsoft.com/office/excel/2006/main" count="2">
        <x14:dataValidation type="whole" errorStyle="warning" operator="lessThanOrEqual" allowBlank="1" showErrorMessage="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xr:uid="{00000000-0002-0000-0500-000004000000}">
          <x14:formula1>
            <xm:f>'1 - Leverage'!$D$20</xm:f>
          </x14:formula1>
          <xm:sqref>F22:F29</xm:sqref>
        </x14:dataValidation>
        <x14:dataValidation type="whole"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xr:uid="{00000000-0002-0000-0500-000003000000}">
          <x14:formula1>
            <xm:f>'1 - Project Info'!#REF!</xm:f>
          </x14:formula1>
          <xm:sqref>F31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47-5A41-4ADD-A987-2DA67B981FB8}">
  <sheetPr>
    <tabColor theme="7" tint="0.39997558519241921"/>
    <pageSetUpPr fitToPage="1"/>
  </sheetPr>
  <dimension ref="A1:AE45"/>
  <sheetViews>
    <sheetView zoomScaleNormal="100" workbookViewId="0">
      <selection activeCell="B7" sqref="B7"/>
    </sheetView>
  </sheetViews>
  <sheetFormatPr defaultColWidth="9.109375" defaultRowHeight="13.8" x14ac:dyDescent="0.3"/>
  <cols>
    <col min="1" max="1" width="19.5546875" style="106" customWidth="1"/>
    <col min="2" max="2" width="23.5546875" style="106" customWidth="1"/>
    <col min="3" max="3" width="17.88671875" style="106" customWidth="1"/>
    <col min="4" max="4" width="17.88671875" style="190" customWidth="1"/>
    <col min="5" max="5" width="17" style="106" customWidth="1"/>
    <col min="6" max="6" width="4" style="106" customWidth="1"/>
    <col min="7" max="7" width="18.109375" style="106" customWidth="1"/>
    <col min="8" max="8" width="32.21875" style="106" customWidth="1"/>
    <col min="9" max="9" width="17.88671875" style="106" customWidth="1"/>
    <col min="10" max="10" width="76.44140625" style="106" bestFit="1" customWidth="1"/>
    <col min="11" max="11" width="9.109375" style="106" customWidth="1"/>
    <col min="12" max="16384" width="9.109375" style="106"/>
  </cols>
  <sheetData>
    <row r="1" spans="1:31" ht="25.2" customHeight="1" thickBot="1" x14ac:dyDescent="0.35">
      <c r="A1" s="388" t="s">
        <v>210</v>
      </c>
      <c r="B1" s="388"/>
      <c r="C1" s="388"/>
      <c r="D1" s="388"/>
      <c r="E1" s="388"/>
      <c r="F1" s="388"/>
      <c r="G1" s="388"/>
      <c r="H1" s="388"/>
      <c r="I1" s="388"/>
    </row>
    <row r="2" spans="1:31" ht="18.75" customHeight="1" x14ac:dyDescent="0.3">
      <c r="A2" s="195" t="s">
        <v>64</v>
      </c>
      <c r="B2" s="393">
        <f>SUMMARY!C10</f>
        <v>0</v>
      </c>
      <c r="C2" s="394"/>
      <c r="D2" s="394"/>
      <c r="E2" s="395"/>
      <c r="F2" s="147"/>
      <c r="G2" s="195" t="s">
        <v>65</v>
      </c>
      <c r="H2" s="396" t="s">
        <v>212</v>
      </c>
      <c r="I2" s="395"/>
      <c r="J2" s="148"/>
      <c r="L2" s="108"/>
      <c r="M2" s="108"/>
      <c r="N2" s="108"/>
      <c r="O2" s="108"/>
      <c r="P2" s="108"/>
      <c r="Q2" s="108"/>
      <c r="R2" s="108"/>
      <c r="S2" s="108"/>
      <c r="T2" s="108"/>
      <c r="U2" s="108"/>
      <c r="V2" s="108"/>
      <c r="W2" s="108"/>
      <c r="X2" s="108"/>
      <c r="Y2" s="108"/>
      <c r="Z2" s="108"/>
      <c r="AA2" s="108"/>
      <c r="AB2" s="108"/>
      <c r="AC2" s="108"/>
      <c r="AD2" s="108"/>
      <c r="AE2" s="108"/>
    </row>
    <row r="3" spans="1:31" ht="18.75" customHeight="1" thickBot="1" x14ac:dyDescent="0.35">
      <c r="A3" s="196" t="s">
        <v>66</v>
      </c>
      <c r="B3" s="397">
        <f>SUMMARY!C11</f>
        <v>0</v>
      </c>
      <c r="C3" s="398"/>
      <c r="D3" s="398"/>
      <c r="E3" s="399"/>
      <c r="F3" s="149"/>
      <c r="G3" s="274" t="s">
        <v>67</v>
      </c>
      <c r="H3" s="397">
        <f>'2 - Project Info'!B7</f>
        <v>0</v>
      </c>
      <c r="I3" s="399"/>
      <c r="J3" s="150"/>
      <c r="L3" s="108"/>
      <c r="M3" s="108"/>
      <c r="N3" s="108"/>
      <c r="O3" s="108"/>
      <c r="P3" s="108"/>
      <c r="Q3" s="108"/>
      <c r="R3" s="108"/>
      <c r="S3" s="108"/>
      <c r="T3" s="108"/>
      <c r="U3" s="108"/>
      <c r="V3" s="108"/>
      <c r="W3" s="108"/>
      <c r="X3" s="108"/>
      <c r="Y3" s="108"/>
      <c r="Z3" s="108"/>
      <c r="AA3" s="108"/>
      <c r="AB3" s="108"/>
      <c r="AC3" s="108"/>
      <c r="AD3" s="108"/>
      <c r="AE3" s="108"/>
    </row>
    <row r="4" spans="1:31" s="111" customFormat="1" ht="18.75" customHeight="1" thickBot="1" x14ac:dyDescent="0.35">
      <c r="A4" s="151"/>
      <c r="B4" s="152"/>
      <c r="C4" s="152"/>
      <c r="D4" s="153"/>
      <c r="E4" s="152"/>
      <c r="F4" s="149"/>
      <c r="G4" s="154"/>
      <c r="H4" s="152"/>
      <c r="I4" s="152"/>
      <c r="J4" s="150"/>
      <c r="L4" s="155"/>
      <c r="M4" s="155"/>
      <c r="N4" s="155"/>
      <c r="O4" s="155"/>
      <c r="P4" s="155"/>
      <c r="Q4" s="155"/>
      <c r="R4" s="155"/>
      <c r="S4" s="155"/>
      <c r="T4" s="155"/>
      <c r="U4" s="155"/>
      <c r="V4" s="155"/>
      <c r="W4" s="155"/>
      <c r="X4" s="155"/>
      <c r="Y4" s="155"/>
      <c r="Z4" s="155"/>
      <c r="AA4" s="155"/>
      <c r="AB4" s="155"/>
      <c r="AC4" s="155"/>
      <c r="AD4" s="155"/>
      <c r="AE4" s="155"/>
    </row>
    <row r="5" spans="1:31" s="111" customFormat="1" ht="18.75" customHeight="1" thickBot="1" x14ac:dyDescent="0.35">
      <c r="A5" s="400" t="s">
        <v>68</v>
      </c>
      <c r="B5" s="401"/>
      <c r="C5" s="401"/>
      <c r="D5" s="401"/>
      <c r="E5" s="402"/>
      <c r="F5" s="149"/>
      <c r="G5" s="222" t="s">
        <v>124</v>
      </c>
      <c r="H5" s="207"/>
      <c r="I5" s="156" t="s">
        <v>69</v>
      </c>
      <c r="J5" s="150"/>
      <c r="L5" s="155"/>
      <c r="M5" s="155"/>
      <c r="N5" s="155"/>
      <c r="O5" s="155"/>
      <c r="P5" s="155"/>
      <c r="Q5" s="155"/>
      <c r="R5" s="155"/>
      <c r="S5" s="155"/>
      <c r="T5" s="155"/>
      <c r="U5" s="155"/>
      <c r="V5" s="155"/>
      <c r="W5" s="155"/>
      <c r="X5" s="155"/>
      <c r="Y5" s="155"/>
      <c r="Z5" s="155"/>
      <c r="AA5" s="155"/>
      <c r="AB5" s="155"/>
      <c r="AC5" s="155"/>
      <c r="AD5" s="155"/>
      <c r="AE5" s="155"/>
    </row>
    <row r="6" spans="1:31" s="111" customFormat="1" ht="19.2" customHeight="1" x14ac:dyDescent="0.3">
      <c r="A6" s="159" t="s">
        <v>72</v>
      </c>
      <c r="B6" s="160">
        <f>E12</f>
        <v>0</v>
      </c>
      <c r="C6" s="405" t="s">
        <v>73</v>
      </c>
      <c r="D6" s="406"/>
      <c r="E6" s="157">
        <f>E19</f>
        <v>0</v>
      </c>
      <c r="F6" s="149"/>
      <c r="G6" s="214" t="s">
        <v>57</v>
      </c>
      <c r="H6" s="174"/>
      <c r="I6" s="158">
        <f>'2 - Project Info'!G27</f>
        <v>0</v>
      </c>
      <c r="J6" s="150"/>
      <c r="L6" s="155"/>
      <c r="M6" s="155"/>
      <c r="N6" s="155"/>
      <c r="O6" s="155"/>
      <c r="P6" s="155"/>
      <c r="Q6" s="155"/>
      <c r="R6" s="155"/>
      <c r="S6" s="155"/>
      <c r="T6" s="155"/>
      <c r="U6" s="155"/>
      <c r="V6" s="155"/>
      <c r="W6" s="155"/>
      <c r="X6" s="155"/>
      <c r="Y6" s="155"/>
      <c r="Z6" s="155"/>
      <c r="AA6" s="155"/>
      <c r="AB6" s="155"/>
      <c r="AC6" s="155"/>
      <c r="AD6" s="155"/>
      <c r="AE6" s="155"/>
    </row>
    <row r="7" spans="1:31" s="111" customFormat="1" ht="19.2" customHeight="1" thickBot="1" x14ac:dyDescent="0.35">
      <c r="A7" s="162" t="s">
        <v>74</v>
      </c>
      <c r="B7" s="333">
        <v>0</v>
      </c>
      <c r="C7" s="407" t="s">
        <v>121</v>
      </c>
      <c r="D7" s="408"/>
      <c r="E7" s="333">
        <v>0</v>
      </c>
      <c r="F7" s="149"/>
      <c r="G7" s="212" t="s">
        <v>56</v>
      </c>
      <c r="H7" s="176"/>
      <c r="I7" s="161">
        <f>'2 - Project Info'!G28</f>
        <v>0</v>
      </c>
      <c r="J7" s="150"/>
      <c r="L7" s="155"/>
      <c r="M7" s="155"/>
      <c r="N7" s="155"/>
      <c r="O7" s="155"/>
      <c r="P7" s="155"/>
      <c r="Q7" s="155"/>
      <c r="R7" s="155"/>
      <c r="S7" s="155"/>
      <c r="T7" s="155"/>
      <c r="U7" s="155"/>
      <c r="V7" s="155"/>
      <c r="W7" s="155"/>
      <c r="X7" s="155"/>
      <c r="Y7" s="155"/>
      <c r="Z7" s="155"/>
      <c r="AA7" s="155"/>
      <c r="AB7" s="155"/>
      <c r="AC7" s="155"/>
      <c r="AD7" s="155"/>
      <c r="AE7" s="155"/>
    </row>
    <row r="8" spans="1:31" s="111" customFormat="1" ht="18.75" customHeight="1" thickBot="1" x14ac:dyDescent="0.35">
      <c r="A8" s="151"/>
      <c r="B8" s="152"/>
      <c r="C8" s="152"/>
      <c r="D8" s="153"/>
      <c r="E8" s="152"/>
      <c r="F8" s="149"/>
      <c r="G8" s="212" t="s">
        <v>75</v>
      </c>
      <c r="H8" s="176"/>
      <c r="I8" s="161">
        <f>'2 - Project Info'!G29</f>
        <v>0</v>
      </c>
      <c r="J8" s="150"/>
      <c r="L8" s="155"/>
      <c r="M8" s="155"/>
      <c r="N8" s="155"/>
      <c r="O8" s="155"/>
      <c r="P8" s="155"/>
      <c r="Q8" s="155"/>
      <c r="R8" s="155"/>
      <c r="S8" s="155"/>
      <c r="T8" s="155"/>
      <c r="U8" s="155"/>
      <c r="V8" s="155"/>
      <c r="W8" s="155"/>
      <c r="X8" s="155"/>
      <c r="Y8" s="155"/>
      <c r="Z8" s="155"/>
      <c r="AA8" s="155"/>
      <c r="AB8" s="155"/>
      <c r="AC8" s="155"/>
      <c r="AD8" s="155"/>
      <c r="AE8" s="155"/>
    </row>
    <row r="9" spans="1:31" s="111" customFormat="1" ht="18.75" customHeight="1" thickBot="1" x14ac:dyDescent="0.35">
      <c r="A9" s="409" t="s">
        <v>127</v>
      </c>
      <c r="B9" s="410"/>
      <c r="C9" s="163" t="s">
        <v>69</v>
      </c>
      <c r="D9" s="164" t="s">
        <v>70</v>
      </c>
      <c r="E9" s="163" t="s">
        <v>71</v>
      </c>
      <c r="F9" s="149"/>
      <c r="G9" s="215" t="s">
        <v>76</v>
      </c>
      <c r="H9" s="208"/>
      <c r="I9" s="161">
        <f>'2 - Project Info'!G30</f>
        <v>0</v>
      </c>
      <c r="J9" s="150"/>
      <c r="K9" s="155"/>
      <c r="L9" s="155"/>
      <c r="M9" s="155"/>
      <c r="N9" s="155"/>
      <c r="O9" s="155"/>
      <c r="P9" s="155"/>
      <c r="Q9" s="155"/>
      <c r="R9" s="155"/>
      <c r="S9" s="155"/>
      <c r="T9" s="155"/>
      <c r="U9" s="155"/>
      <c r="V9" s="155"/>
      <c r="W9" s="155"/>
      <c r="X9" s="155"/>
      <c r="Y9" s="155"/>
      <c r="Z9" s="155"/>
      <c r="AA9" s="155"/>
      <c r="AB9" s="155"/>
      <c r="AC9" s="155"/>
      <c r="AD9" s="155"/>
      <c r="AE9" s="155"/>
    </row>
    <row r="10" spans="1:31" s="111" customFormat="1" ht="18.75" customHeight="1" x14ac:dyDescent="0.3">
      <c r="A10" s="411" t="s">
        <v>180</v>
      </c>
      <c r="B10" s="412"/>
      <c r="C10" s="165">
        <f>'2 - Value Gap'!H13</f>
        <v>0</v>
      </c>
      <c r="D10" s="334">
        <v>0</v>
      </c>
      <c r="E10" s="166">
        <f>D10*$B$7</f>
        <v>0</v>
      </c>
      <c r="F10" s="149"/>
      <c r="G10" s="212" t="s">
        <v>77</v>
      </c>
      <c r="H10" s="176"/>
      <c r="I10" s="161">
        <f>'2 - Project Info'!G34</f>
        <v>0</v>
      </c>
      <c r="J10" s="150"/>
      <c r="K10" s="155"/>
      <c r="L10" s="155"/>
      <c r="M10" s="155"/>
      <c r="N10" s="155"/>
      <c r="O10" s="155"/>
      <c r="P10" s="155"/>
      <c r="Q10" s="155"/>
      <c r="R10" s="155"/>
      <c r="S10" s="155"/>
      <c r="T10" s="155"/>
      <c r="U10" s="155"/>
      <c r="V10" s="155"/>
      <c r="W10" s="155"/>
      <c r="X10" s="155"/>
      <c r="Y10" s="155"/>
      <c r="Z10" s="155"/>
      <c r="AA10" s="155"/>
      <c r="AB10" s="155"/>
      <c r="AC10" s="155"/>
      <c r="AD10" s="155"/>
      <c r="AE10" s="155"/>
    </row>
    <row r="11" spans="1:31" s="111" customFormat="1" ht="18.75" customHeight="1" thickBot="1" x14ac:dyDescent="0.35">
      <c r="A11" s="411" t="s">
        <v>179</v>
      </c>
      <c r="B11" s="412"/>
      <c r="C11" s="272">
        <f>'2 - Value Gap'!H14</f>
        <v>0</v>
      </c>
      <c r="D11" s="335">
        <v>0</v>
      </c>
      <c r="E11" s="273">
        <f>D11*$B$7</f>
        <v>0</v>
      </c>
      <c r="F11" s="149"/>
      <c r="G11" s="216" t="s">
        <v>125</v>
      </c>
      <c r="H11" s="282"/>
      <c r="I11" s="338">
        <v>0</v>
      </c>
      <c r="J11" s="150"/>
      <c r="K11" s="155"/>
      <c r="L11" s="155"/>
      <c r="M11" s="155"/>
      <c r="N11" s="155"/>
      <c r="O11" s="155"/>
      <c r="P11" s="155"/>
      <c r="Q11" s="155"/>
      <c r="R11" s="155"/>
      <c r="S11" s="155"/>
      <c r="T11" s="155"/>
      <c r="U11" s="155"/>
      <c r="V11" s="155"/>
      <c r="W11" s="155"/>
      <c r="X11" s="155"/>
      <c r="Y11" s="155"/>
      <c r="Z11" s="155"/>
      <c r="AA11" s="155"/>
      <c r="AB11" s="155"/>
      <c r="AC11" s="155"/>
      <c r="AD11" s="155"/>
      <c r="AE11" s="155"/>
    </row>
    <row r="12" spans="1:31" s="111" customFormat="1" ht="18" customHeight="1" thickBot="1" x14ac:dyDescent="0.35">
      <c r="A12" s="225" t="s">
        <v>213</v>
      </c>
      <c r="B12" s="224"/>
      <c r="C12" s="89">
        <f>SUM(C10:C11)</f>
        <v>0</v>
      </c>
      <c r="D12" s="89">
        <f>SUM(D10:D11)</f>
        <v>0</v>
      </c>
      <c r="E12" s="89">
        <f>SUM(E10:E11)</f>
        <v>0</v>
      </c>
      <c r="F12" s="149"/>
      <c r="G12" s="216" t="s">
        <v>113</v>
      </c>
      <c r="H12" s="282"/>
      <c r="I12" s="85" t="e">
        <f>-((I11-I10)/I11)</f>
        <v>#DIV/0!</v>
      </c>
      <c r="J12" s="150"/>
      <c r="K12" s="155"/>
      <c r="L12" s="155"/>
      <c r="M12" s="155"/>
      <c r="N12" s="155"/>
      <c r="O12" s="155"/>
      <c r="P12" s="155"/>
      <c r="Q12" s="155"/>
      <c r="R12" s="155"/>
      <c r="S12" s="155"/>
      <c r="T12" s="155"/>
      <c r="U12" s="155"/>
      <c r="V12" s="155"/>
      <c r="W12" s="155"/>
      <c r="X12" s="155"/>
      <c r="Y12" s="155"/>
      <c r="Z12" s="155"/>
      <c r="AA12" s="155"/>
      <c r="AB12" s="155"/>
      <c r="AC12" s="155"/>
      <c r="AD12" s="155"/>
      <c r="AE12" s="155"/>
    </row>
    <row r="13" spans="1:31" s="108" customFormat="1" ht="17.399999999999999" customHeight="1" x14ac:dyDescent="0.3">
      <c r="A13" s="389" t="s">
        <v>197</v>
      </c>
      <c r="B13" s="390"/>
      <c r="C13" s="336">
        <v>0</v>
      </c>
      <c r="D13" s="337">
        <v>0</v>
      </c>
      <c r="E13" s="203"/>
      <c r="F13" s="152"/>
      <c r="G13" s="212" t="s">
        <v>160</v>
      </c>
      <c r="H13" s="281"/>
      <c r="I13" s="161">
        <f>'2 - Project Info'!G40</f>
        <v>0</v>
      </c>
      <c r="J13" s="152"/>
      <c r="U13" s="167"/>
      <c r="V13" s="167"/>
      <c r="W13" s="167"/>
      <c r="X13" s="167"/>
      <c r="Y13" s="167"/>
      <c r="Z13" s="167"/>
      <c r="AA13" s="167"/>
      <c r="AB13" s="167"/>
      <c r="AC13" s="167"/>
      <c r="AD13" s="167"/>
    </row>
    <row r="14" spans="1:31" s="108" customFormat="1" ht="17.399999999999999" customHeight="1" thickBot="1" x14ac:dyDescent="0.35">
      <c r="A14" s="391" t="s">
        <v>78</v>
      </c>
      <c r="B14" s="392"/>
      <c r="C14" s="85" t="e">
        <f>-((C13-(C12))/C13)</f>
        <v>#DIV/0!</v>
      </c>
      <c r="D14" s="85" t="e">
        <f>-((D13-(D12))/D13)</f>
        <v>#DIV/0!</v>
      </c>
      <c r="E14" s="204"/>
      <c r="F14" s="152"/>
      <c r="G14" s="213" t="s">
        <v>80</v>
      </c>
      <c r="H14" s="209"/>
      <c r="I14" s="168">
        <f>'2 - Project Info'!G41</f>
        <v>0</v>
      </c>
      <c r="J14" s="152"/>
      <c r="U14" s="167"/>
      <c r="V14" s="167"/>
      <c r="W14" s="167"/>
      <c r="X14" s="167"/>
      <c r="Y14" s="167"/>
      <c r="Z14" s="167"/>
      <c r="AA14" s="167"/>
      <c r="AB14" s="167"/>
      <c r="AC14" s="167"/>
      <c r="AD14" s="167"/>
    </row>
    <row r="15" spans="1:31" ht="18.75" customHeight="1" thickBot="1" x14ac:dyDescent="0.35">
      <c r="C15" s="205"/>
      <c r="D15" s="206"/>
      <c r="E15" s="198"/>
      <c r="F15" s="167"/>
      <c r="G15" s="217" t="s">
        <v>114</v>
      </c>
      <c r="H15" s="210"/>
      <c r="I15" s="86">
        <f>SUM(I6:I10)+I14</f>
        <v>0</v>
      </c>
      <c r="J15" s="167"/>
    </row>
    <row r="16" spans="1:31" ht="18.75" customHeight="1" thickBot="1" x14ac:dyDescent="0.35">
      <c r="A16" s="403" t="s">
        <v>140</v>
      </c>
      <c r="B16" s="404"/>
      <c r="C16" s="163" t="s">
        <v>69</v>
      </c>
      <c r="D16" s="164" t="s">
        <v>70</v>
      </c>
      <c r="E16" s="163" t="s">
        <v>71</v>
      </c>
      <c r="F16" s="108"/>
      <c r="G16" s="218" t="s">
        <v>126</v>
      </c>
      <c r="H16" s="211"/>
      <c r="I16" s="339">
        <v>0</v>
      </c>
      <c r="J16" s="108"/>
    </row>
    <row r="17" spans="1:10" ht="18.75" customHeight="1" x14ac:dyDescent="0.3">
      <c r="A17" s="214" t="s">
        <v>115</v>
      </c>
      <c r="B17" s="174"/>
      <c r="C17" s="192">
        <f>I28</f>
        <v>0</v>
      </c>
      <c r="D17" s="340">
        <v>0</v>
      </c>
      <c r="E17" s="192">
        <f>D17*$E$7</f>
        <v>0</v>
      </c>
      <c r="F17" s="108"/>
      <c r="G17" s="216" t="s">
        <v>78</v>
      </c>
      <c r="H17" s="282"/>
      <c r="I17" s="85" t="e">
        <f>-((I16-I15)/I16)</f>
        <v>#DIV/0!</v>
      </c>
      <c r="J17" s="108"/>
    </row>
    <row r="18" spans="1:10" s="169" customFormat="1" ht="18.75" customHeight="1" thickBot="1" x14ac:dyDescent="0.35">
      <c r="A18" s="220" t="s">
        <v>116</v>
      </c>
      <c r="B18" s="223"/>
      <c r="C18" s="177">
        <f>'2 - Aff Gap'!F35</f>
        <v>0</v>
      </c>
      <c r="D18" s="341">
        <v>0</v>
      </c>
      <c r="E18" s="192">
        <f>D18*$E$7</f>
        <v>0</v>
      </c>
      <c r="F18" s="167"/>
      <c r="G18" s="106"/>
      <c r="H18" s="106"/>
      <c r="I18" s="106"/>
    </row>
    <row r="19" spans="1:10" ht="18.600000000000001" customHeight="1" thickBot="1" x14ac:dyDescent="0.35">
      <c r="A19" s="225" t="s">
        <v>117</v>
      </c>
      <c r="B19" s="224"/>
      <c r="C19" s="89">
        <f>SUM(C17:C18)</f>
        <v>0</v>
      </c>
      <c r="D19" s="89">
        <f>SUM(D17:D18)</f>
        <v>0</v>
      </c>
      <c r="E19" s="89">
        <f>D19*$E$7</f>
        <v>0</v>
      </c>
      <c r="F19" s="108"/>
      <c r="G19" s="222" t="s">
        <v>127</v>
      </c>
      <c r="H19" s="207"/>
      <c r="I19" s="156" t="s">
        <v>69</v>
      </c>
    </row>
    <row r="20" spans="1:10" ht="26.4" customHeight="1" x14ac:dyDescent="0.3">
      <c r="A20" s="389" t="s">
        <v>135</v>
      </c>
      <c r="B20" s="390"/>
      <c r="C20" s="336">
        <v>0</v>
      </c>
      <c r="D20" s="336">
        <v>0</v>
      </c>
      <c r="E20" s="198"/>
      <c r="F20" s="108"/>
      <c r="G20" s="230" t="s">
        <v>138</v>
      </c>
      <c r="H20" s="193"/>
      <c r="I20" s="202">
        <f>'2 - Value Gap'!H13+'2 - Value Gap'!H14</f>
        <v>0</v>
      </c>
    </row>
    <row r="21" spans="1:10" ht="18" customHeight="1" thickBot="1" x14ac:dyDescent="0.35">
      <c r="A21" s="391" t="s">
        <v>78</v>
      </c>
      <c r="B21" s="392"/>
      <c r="C21" s="85" t="e">
        <f>-((C20-C17)/C20)</f>
        <v>#DIV/0!</v>
      </c>
      <c r="D21" s="85" t="e">
        <f>-((D20-D17)/D20)</f>
        <v>#DIV/0!</v>
      </c>
      <c r="E21" s="198"/>
      <c r="F21" s="108"/>
      <c r="G21" s="231" t="s">
        <v>136</v>
      </c>
      <c r="H21" s="232"/>
      <c r="I21" s="233">
        <f>SUM('2 - Value Gap'!H15:H22)</f>
        <v>0</v>
      </c>
    </row>
    <row r="22" spans="1:10" ht="18.75" customHeight="1" thickBot="1" x14ac:dyDescent="0.35">
      <c r="A22" s="170"/>
      <c r="B22" s="170"/>
      <c r="C22" s="170"/>
      <c r="D22" s="171"/>
      <c r="E22" s="172"/>
      <c r="F22" s="108"/>
      <c r="G22" s="228" t="s">
        <v>82</v>
      </c>
      <c r="H22" s="229"/>
      <c r="I22" s="87">
        <f>SUM(I20:I21)</f>
        <v>0</v>
      </c>
    </row>
    <row r="23" spans="1:10" ht="18.75" customHeight="1" thickBot="1" x14ac:dyDescent="0.35">
      <c r="A23" s="234" t="s">
        <v>139</v>
      </c>
      <c r="B23" s="283" t="s">
        <v>90</v>
      </c>
      <c r="C23" s="283" t="s">
        <v>91</v>
      </c>
      <c r="D23" s="284" t="s">
        <v>79</v>
      </c>
      <c r="E23" s="197"/>
      <c r="F23" s="108"/>
    </row>
    <row r="24" spans="1:10" ht="18.75" customHeight="1" thickBot="1" x14ac:dyDescent="0.35">
      <c r="A24" s="182" t="str">
        <f>'2 - Leverage'!B7</f>
        <v>Click to Enter</v>
      </c>
      <c r="B24" s="183">
        <f>'2 - Leverage'!D7</f>
        <v>0</v>
      </c>
      <c r="C24" s="184" t="str">
        <f>'2 - Leverage'!A7</f>
        <v>Click to Enter</v>
      </c>
      <c r="D24" s="185" t="str">
        <f>'2 - Leverage'!E7</f>
        <v>Click to Enter</v>
      </c>
      <c r="E24" s="198"/>
      <c r="F24" s="108"/>
      <c r="G24" s="219" t="s">
        <v>118</v>
      </c>
      <c r="H24" s="286"/>
      <c r="I24" s="163" t="s">
        <v>69</v>
      </c>
    </row>
    <row r="25" spans="1:10" ht="18" customHeight="1" x14ac:dyDescent="0.3">
      <c r="A25" s="186" t="str">
        <f>'2 - Leverage'!B8</f>
        <v>Click to Enter</v>
      </c>
      <c r="B25" s="187">
        <f>'2 - Leverage'!D8</f>
        <v>0</v>
      </c>
      <c r="C25" s="188" t="str">
        <f>'2 - Leverage'!A8</f>
        <v>Click to Enter</v>
      </c>
      <c r="D25" s="189" t="str">
        <f>'2 - Leverage'!E8</f>
        <v>Click to Enter</v>
      </c>
      <c r="E25" s="198"/>
      <c r="F25" s="108"/>
      <c r="G25" s="173" t="s">
        <v>83</v>
      </c>
      <c r="H25" s="174"/>
      <c r="I25" s="192">
        <f>'2 - Aff Gap'!F16</f>
        <v>0</v>
      </c>
    </row>
    <row r="26" spans="1:10" ht="18" customHeight="1" x14ac:dyDescent="0.3">
      <c r="A26" s="186" t="str">
        <f>'2 - Leverage'!B9</f>
        <v>Click to Enter</v>
      </c>
      <c r="B26" s="187">
        <f>'2 - Leverage'!D9</f>
        <v>0</v>
      </c>
      <c r="C26" s="188" t="str">
        <f>'2 - Leverage'!A9</f>
        <v>Click to Enter</v>
      </c>
      <c r="D26" s="189" t="str">
        <f>'2 - Leverage'!E9</f>
        <v>Click to Enter</v>
      </c>
      <c r="E26" s="198"/>
      <c r="F26" s="108"/>
      <c r="G26" s="175" t="s">
        <v>85</v>
      </c>
      <c r="H26" s="176"/>
      <c r="I26" s="192">
        <f>'2 - Aff Gap'!F17</f>
        <v>0</v>
      </c>
    </row>
    <row r="27" spans="1:10" ht="18" customHeight="1" x14ac:dyDescent="0.3">
      <c r="A27" s="186" t="str">
        <f>'2 - Leverage'!B10</f>
        <v>Click to Enter</v>
      </c>
      <c r="B27" s="187">
        <f>'2 - Leverage'!D10</f>
        <v>0</v>
      </c>
      <c r="C27" s="188" t="str">
        <f>'2 - Leverage'!A10</f>
        <v>Click to Enter</v>
      </c>
      <c r="D27" s="189" t="str">
        <f>'2 - Leverage'!E10</f>
        <v>Click to Enter</v>
      </c>
      <c r="E27" s="200"/>
      <c r="F27" s="108"/>
      <c r="G27" s="178" t="s">
        <v>87</v>
      </c>
      <c r="H27" s="179"/>
      <c r="I27" s="192">
        <f>'2 - Aff Gap'!F18</f>
        <v>0</v>
      </c>
    </row>
    <row r="28" spans="1:10" ht="18" customHeight="1" x14ac:dyDescent="0.3">
      <c r="A28" s="186" t="str">
        <f>'2 - Leverage'!B11</f>
        <v>Click to Enter</v>
      </c>
      <c r="B28" s="187">
        <f>'2 - Leverage'!D11</f>
        <v>0</v>
      </c>
      <c r="C28" s="188" t="str">
        <f>'2 - Leverage'!A11</f>
        <v>Click to Enter</v>
      </c>
      <c r="D28" s="189" t="str">
        <f>'2 - Leverage'!E11</f>
        <v>Click to Enter</v>
      </c>
      <c r="E28" s="200"/>
      <c r="F28" s="108"/>
      <c r="G28" s="230" t="s">
        <v>134</v>
      </c>
      <c r="H28" s="193"/>
      <c r="I28" s="202">
        <f>'2 - Aff Gap'!F19</f>
        <v>0</v>
      </c>
    </row>
    <row r="29" spans="1:10" ht="18" customHeight="1" x14ac:dyDescent="0.3">
      <c r="A29" s="186" t="str">
        <f>'2 - Leverage'!B12</f>
        <v>Click to Enter</v>
      </c>
      <c r="B29" s="187">
        <f>'2 - Leverage'!D12</f>
        <v>0</v>
      </c>
      <c r="C29" s="188" t="str">
        <f>'2 - Leverage'!A12</f>
        <v>Click to Enter</v>
      </c>
      <c r="D29" s="189" t="str">
        <f>'2 - Leverage'!E12</f>
        <v>Click to Enter</v>
      </c>
      <c r="E29" s="198"/>
      <c r="F29" s="108"/>
      <c r="G29" s="212" t="s">
        <v>92</v>
      </c>
      <c r="H29" s="281"/>
      <c r="I29" s="191">
        <f>'2 - Aff Gap'!F20</f>
        <v>0</v>
      </c>
    </row>
    <row r="30" spans="1:10" ht="18" customHeight="1" x14ac:dyDescent="0.3">
      <c r="A30" s="186" t="str">
        <f>'2 - Leverage'!B13</f>
        <v>Click to Enter</v>
      </c>
      <c r="B30" s="187">
        <f>'2 - Leverage'!D13</f>
        <v>0</v>
      </c>
      <c r="C30" s="188" t="str">
        <f>'2 - Leverage'!A13</f>
        <v>Click to Enter</v>
      </c>
      <c r="D30" s="189" t="str">
        <f>'2 - Leverage'!E13</f>
        <v>Click to Enter</v>
      </c>
      <c r="E30" s="201"/>
      <c r="F30" s="108"/>
      <c r="G30" s="212" t="s">
        <v>93</v>
      </c>
      <c r="H30" s="281"/>
      <c r="I30" s="191">
        <f>'2 - Aff Gap'!F21</f>
        <v>0</v>
      </c>
    </row>
    <row r="31" spans="1:10" ht="19.8" customHeight="1" thickBot="1" x14ac:dyDescent="0.35">
      <c r="A31" s="186" t="str">
        <f>'2 - Leverage'!B14</f>
        <v>Click to Enter</v>
      </c>
      <c r="B31" s="187">
        <f>'2 - Leverage'!D14</f>
        <v>0</v>
      </c>
      <c r="C31" s="188" t="str">
        <f>'2 - Leverage'!A14</f>
        <v>Click to Enter</v>
      </c>
      <c r="D31" s="189" t="str">
        <f>'2 - Leverage'!E14</f>
        <v>Click to Enter</v>
      </c>
      <c r="E31" s="201"/>
      <c r="F31" s="108"/>
      <c r="G31" s="231" t="s">
        <v>137</v>
      </c>
      <c r="H31" s="232"/>
      <c r="I31" s="191">
        <f>SUM('2 - Aff Gap'!F22:F29)</f>
        <v>0</v>
      </c>
    </row>
    <row r="32" spans="1:10" ht="18.75" customHeight="1" thickBot="1" x14ac:dyDescent="0.35">
      <c r="A32" s="186" t="str">
        <f>'2 - Leverage'!B15</f>
        <v>Click to Enter</v>
      </c>
      <c r="B32" s="187">
        <f>'2 - Leverage'!D15</f>
        <v>0</v>
      </c>
      <c r="C32" s="188" t="str">
        <f>'2 - Leverage'!A15</f>
        <v>Click to Enter</v>
      </c>
      <c r="D32" s="189" t="str">
        <f>'2 - Leverage'!E15</f>
        <v>Click to Enter</v>
      </c>
      <c r="E32" s="201"/>
      <c r="F32" s="108"/>
      <c r="G32" s="227" t="s">
        <v>94</v>
      </c>
      <c r="H32" s="194"/>
      <c r="I32" s="87">
        <f>SUM(I26:I31)</f>
        <v>0</v>
      </c>
    </row>
    <row r="33" spans="1:10" ht="18.75" customHeight="1" thickBot="1" x14ac:dyDescent="0.35">
      <c r="A33" s="186" t="str">
        <f>'2 - Leverage'!B16</f>
        <v>Click to Enter</v>
      </c>
      <c r="B33" s="187">
        <f>'2 - Leverage'!D16</f>
        <v>0</v>
      </c>
      <c r="C33" s="188" t="str">
        <f>'2 - Leverage'!A16</f>
        <v>Click to Enter</v>
      </c>
      <c r="D33" s="189" t="str">
        <f>'2 - Leverage'!E16</f>
        <v>Click to Enter</v>
      </c>
      <c r="E33" s="199"/>
      <c r="F33" s="108"/>
      <c r="I33" s="107"/>
    </row>
    <row r="34" spans="1:10" ht="18.75" customHeight="1" thickBot="1" x14ac:dyDescent="0.35">
      <c r="A34" s="186" t="str">
        <f>'2 - Leverage'!B17</f>
        <v>Click to Enter</v>
      </c>
      <c r="B34" s="187">
        <f>'2 - Leverage'!D17</f>
        <v>0</v>
      </c>
      <c r="C34" s="188" t="str">
        <f>'2 - Leverage'!A17</f>
        <v>Click to Enter</v>
      </c>
      <c r="D34" s="189" t="str">
        <f>'2 - Leverage'!E17</f>
        <v>Click to Enter</v>
      </c>
      <c r="E34" s="199"/>
      <c r="F34" s="108"/>
      <c r="G34" s="219" t="s">
        <v>119</v>
      </c>
      <c r="H34" s="285"/>
      <c r="I34" s="163" t="s">
        <v>69</v>
      </c>
    </row>
    <row r="35" spans="1:10" ht="18.75" customHeight="1" x14ac:dyDescent="0.3">
      <c r="A35" s="186" t="str">
        <f>'2 - Leverage'!B18</f>
        <v>Click to Enter</v>
      </c>
      <c r="B35" s="187">
        <f>'2 - Leverage'!D18</f>
        <v>0</v>
      </c>
      <c r="C35" s="188" t="str">
        <f>'2 - Leverage'!A18</f>
        <v>Click to Enter</v>
      </c>
      <c r="D35" s="189" t="str">
        <f>'2 - Leverage'!E18</f>
        <v>Click to Enter</v>
      </c>
      <c r="E35" s="199"/>
      <c r="F35" s="108"/>
      <c r="G35" s="214" t="s">
        <v>84</v>
      </c>
      <c r="H35" s="174"/>
      <c r="I35" s="192">
        <f>'2 - Aff Gap'!F9</f>
        <v>0</v>
      </c>
    </row>
    <row r="36" spans="1:10" s="169" customFormat="1" ht="18.75" customHeight="1" thickBot="1" x14ac:dyDescent="0.35">
      <c r="A36" s="186" t="str">
        <f>'2 - Leverage'!B19</f>
        <v>Click to Enter</v>
      </c>
      <c r="B36" s="187">
        <f>'2 - Leverage'!D19</f>
        <v>0</v>
      </c>
      <c r="C36" s="188" t="str">
        <f>'2 - Leverage'!A19</f>
        <v>Click to Enter</v>
      </c>
      <c r="D36" s="189" t="str">
        <f>'2 - Leverage'!E19</f>
        <v>Click to Enter</v>
      </c>
      <c r="E36" s="199"/>
      <c r="F36" s="167"/>
      <c r="G36" s="220" t="s">
        <v>86</v>
      </c>
      <c r="H36" s="226"/>
      <c r="I36" s="177">
        <f>'2 - Aff Gap'!F10</f>
        <v>0</v>
      </c>
      <c r="J36" s="180"/>
    </row>
    <row r="37" spans="1:10" ht="18.75" customHeight="1" thickBot="1" x14ac:dyDescent="0.35">
      <c r="D37" s="106"/>
      <c r="E37" s="199"/>
      <c r="F37" s="108"/>
      <c r="G37" s="221" t="s">
        <v>88</v>
      </c>
      <c r="H37" s="88"/>
      <c r="I37" s="90">
        <f>SUM(I35:I36)</f>
        <v>0</v>
      </c>
      <c r="J37" s="181"/>
    </row>
    <row r="38" spans="1:10" ht="18.75" customHeight="1" x14ac:dyDescent="0.3">
      <c r="A38" s="548" t="s">
        <v>214</v>
      </c>
      <c r="B38" s="549"/>
      <c r="C38" s="549"/>
      <c r="D38" s="549"/>
      <c r="E38" s="550"/>
      <c r="F38" s="108"/>
      <c r="J38" s="181"/>
    </row>
    <row r="39" spans="1:10" ht="18.75" customHeight="1" x14ac:dyDescent="0.3">
      <c r="A39" s="551"/>
      <c r="B39" s="552"/>
      <c r="C39" s="552"/>
      <c r="D39" s="552"/>
      <c r="E39" s="553"/>
      <c r="F39" s="108"/>
      <c r="J39" s="181"/>
    </row>
    <row r="40" spans="1:10" ht="18.75" customHeight="1" x14ac:dyDescent="0.3">
      <c r="A40" s="551"/>
      <c r="B40" s="552"/>
      <c r="C40" s="552"/>
      <c r="D40" s="552"/>
      <c r="E40" s="553"/>
      <c r="F40" s="108"/>
      <c r="J40" s="181"/>
    </row>
    <row r="41" spans="1:10" ht="18.75" customHeight="1" x14ac:dyDescent="0.3">
      <c r="A41" s="551"/>
      <c r="B41" s="552"/>
      <c r="C41" s="552"/>
      <c r="D41" s="552"/>
      <c r="E41" s="553"/>
      <c r="F41" s="108"/>
    </row>
    <row r="42" spans="1:10" ht="18.75" customHeight="1" x14ac:dyDescent="0.3">
      <c r="A42" s="551"/>
      <c r="B42" s="552"/>
      <c r="C42" s="552"/>
      <c r="D42" s="552"/>
      <c r="E42" s="553"/>
      <c r="F42" s="108"/>
    </row>
    <row r="43" spans="1:10" ht="18.75" customHeight="1" thickBot="1" x14ac:dyDescent="0.35">
      <c r="A43" s="554"/>
      <c r="B43" s="555"/>
      <c r="C43" s="555"/>
      <c r="D43" s="555"/>
      <c r="E43" s="556"/>
      <c r="F43" s="108"/>
    </row>
    <row r="44" spans="1:10" ht="18.75" customHeight="1" x14ac:dyDescent="0.3">
      <c r="F44" s="108"/>
    </row>
    <row r="45" spans="1:10" ht="18.75" customHeight="1" x14ac:dyDescent="0.3"/>
  </sheetData>
  <sheetProtection algorithmName="SHA-512" hashValue="bSXzPXPRiFlUhRbLmR+/fhKfcGJMTZG1iiizfFXQVYP0Zzl9Ri9o6VLlc2oo0rqwrTdk2qdHYA2R7RbV5JOohw==" saltValue="NJ1nY7R23Yg4KMc/pjLC8g==" spinCount="100000" sheet="1" objects="1" scenarios="1" selectLockedCells="1"/>
  <mergeCells count="17">
    <mergeCell ref="A38:E43"/>
    <mergeCell ref="A5:E5"/>
    <mergeCell ref="A11:B11"/>
    <mergeCell ref="A1:I1"/>
    <mergeCell ref="B2:E2"/>
    <mergeCell ref="H2:I2"/>
    <mergeCell ref="B3:E3"/>
    <mergeCell ref="H3:I3"/>
    <mergeCell ref="A14:B14"/>
    <mergeCell ref="A16:B16"/>
    <mergeCell ref="A20:B20"/>
    <mergeCell ref="A21:B21"/>
    <mergeCell ref="C6:D6"/>
    <mergeCell ref="C7:D7"/>
    <mergeCell ref="A9:B9"/>
    <mergeCell ref="A10:B10"/>
    <mergeCell ref="A13:B13"/>
  </mergeCells>
  <conditionalFormatting sqref="C14:D14">
    <cfRule type="cellIs" dxfId="14" priority="2" operator="greaterThan">
      <formula>0</formula>
    </cfRule>
  </conditionalFormatting>
  <conditionalFormatting sqref="C14:D14">
    <cfRule type="cellIs" dxfId="13" priority="1" operator="greaterThan">
      <formula>0</formula>
    </cfRule>
  </conditionalFormatting>
  <dataValidations count="7">
    <dataValidation allowBlank="1" sqref="D15 E16:E19" xr:uid="{9B79BDF6-C1D5-475D-8098-1B6390D79F66}"/>
    <dataValidation allowBlank="1" promptTitle="Review Multiple Sources" prompt="Review the Leverage Workbook and leverage documentation. If no committed leverage is available, enter $0. If there are multiple committed sources, identify the source and amount on separate lines." sqref="I21" xr:uid="{25B1C004-1616-4E2E-87A1-9032736CDB24}"/>
    <dataValidation allowBlank="1" showInputMessage="1" showErrorMessage="1" prompt="Use Line 17 on Affordability Gap worksheet" sqref="G25" xr:uid="{1E24475C-90CF-443B-ABE4-45614C2245CE}"/>
    <dataValidation allowBlank="1" prompt="Delete committed/pending source fields that are not used. Select source fields A-D, right click delete, &quot;shift cells up&quot; option. If you need to add another source field: select A-D, right click to insert, &quot;shift cells down&quot; option." sqref="G21 G31" xr:uid="{DA3C44A0-1C8B-41E8-8CB0-9A320DAE9B1A}"/>
    <dataValidation allowBlank="1" showErrorMessage="1" sqref="E15" xr:uid="{AB532FFB-A86C-4F1E-8189-A6E231217940}"/>
    <dataValidation allowBlank="1" showInputMessage="1" showErrorMessage="1" promptTitle="Do Not Use with CLT Requests" prompt="The Impact Fund Historical 80th Percentile is not applicable to CLT requests. Please disregard this field for CLT proposals." sqref="D13 D20" xr:uid="{A807C81B-F770-425B-9D27-7588F0AC94EA}"/>
    <dataValidation errorStyle="information" allowBlank="1" showInputMessage="1" showErrorMessage="1" promptTitle="Do Not Use with CLT Requests" prompt="The Impact Fund Historical 80th Percentile is not applicable to CLT requests. Please disregard this field for CLT proposals." sqref="C13 C20" xr:uid="{93113086-F376-4D76-A96C-1FC39CB9A0D2}"/>
  </dataValidations>
  <printOptions horizontalCentered="1"/>
  <pageMargins left="0.7" right="0.7" top="0.75" bottom="0.75" header="0.3" footer="0.3"/>
  <pageSetup paperSize="17" scale="87" orientation="landscape" verticalDpi="36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DC08C-2F20-49EF-946E-0B6D6DE14965}">
  <sheetPr>
    <tabColor theme="7" tint="0.39997558519241921"/>
    <pageSetUpPr fitToPage="1"/>
  </sheetPr>
  <dimension ref="A1:M63"/>
  <sheetViews>
    <sheetView showGridLines="0" zoomScaleNormal="100" workbookViewId="0">
      <selection activeCell="F20" sqref="F20"/>
    </sheetView>
  </sheetViews>
  <sheetFormatPr defaultColWidth="9.109375" defaultRowHeight="13.8" x14ac:dyDescent="0.25"/>
  <cols>
    <col min="1" max="1" width="1.5546875" style="2" customWidth="1"/>
    <col min="2" max="2" width="4.5546875" style="2" customWidth="1"/>
    <col min="3" max="3" width="25.33203125" style="2" customWidth="1"/>
    <col min="4" max="4" width="13.88671875" style="2" customWidth="1"/>
    <col min="5" max="5" width="17.5546875" style="2" customWidth="1"/>
    <col min="6" max="6" width="30.44140625" style="2" customWidth="1"/>
    <col min="7" max="7" width="24.109375" style="2" customWidth="1"/>
    <col min="8" max="8" width="59.21875" style="2" customWidth="1"/>
    <col min="9" max="9" width="13.44140625" style="2" customWidth="1"/>
    <col min="10" max="12" width="9.109375" style="2" customWidth="1"/>
    <col min="13" max="16384" width="9.109375" style="2"/>
  </cols>
  <sheetData>
    <row r="1" spans="1:13" ht="18" x14ac:dyDescent="0.35">
      <c r="A1" s="427" t="s">
        <v>207</v>
      </c>
      <c r="B1" s="428"/>
      <c r="C1" s="428"/>
      <c r="D1" s="428"/>
      <c r="E1" s="428"/>
      <c r="F1" s="428"/>
      <c r="G1" s="429"/>
      <c r="H1" s="7"/>
      <c r="I1" s="7"/>
    </row>
    <row r="2" spans="1:13" ht="19.8" customHeight="1" thickBot="1" x14ac:dyDescent="0.3">
      <c r="A2" s="430" t="s">
        <v>7</v>
      </c>
      <c r="B2" s="431"/>
      <c r="C2" s="431"/>
      <c r="D2" s="431"/>
      <c r="E2" s="431"/>
      <c r="F2" s="431"/>
      <c r="G2" s="432"/>
    </row>
    <row r="3" spans="1:13" ht="4.2" customHeight="1" x14ac:dyDescent="0.25">
      <c r="A3" s="439" t="s">
        <v>199</v>
      </c>
      <c r="B3" s="440"/>
      <c r="C3" s="440"/>
      <c r="D3" s="440"/>
      <c r="E3" s="440"/>
      <c r="F3" s="440"/>
      <c r="G3" s="441"/>
    </row>
    <row r="4" spans="1:13" ht="0.75" customHeight="1" x14ac:dyDescent="0.25">
      <c r="A4" s="442"/>
      <c r="B4" s="443"/>
      <c r="C4" s="443"/>
      <c r="D4" s="443"/>
      <c r="E4" s="443"/>
      <c r="F4" s="443"/>
      <c r="G4" s="444"/>
    </row>
    <row r="5" spans="1:13" ht="51.6" customHeight="1" thickBot="1" x14ac:dyDescent="0.3">
      <c r="A5" s="445"/>
      <c r="B5" s="446"/>
      <c r="C5" s="446"/>
      <c r="D5" s="446"/>
      <c r="E5" s="446"/>
      <c r="F5" s="446"/>
      <c r="G5" s="447"/>
    </row>
    <row r="6" spans="1:13" ht="37.200000000000003" customHeight="1" thickBot="1" x14ac:dyDescent="0.35">
      <c r="A6" s="8"/>
      <c r="B6" s="433" t="s">
        <v>195</v>
      </c>
      <c r="C6" s="434"/>
      <c r="D6" s="434"/>
      <c r="E6" s="434"/>
      <c r="F6" s="434"/>
      <c r="G6" s="435"/>
      <c r="H6" s="276"/>
    </row>
    <row r="7" spans="1:13" ht="16.8" customHeight="1" thickBot="1" x14ac:dyDescent="0.3">
      <c r="A7" s="8"/>
      <c r="B7" s="436"/>
      <c r="C7" s="437"/>
      <c r="D7" s="437"/>
      <c r="E7" s="437"/>
      <c r="F7" s="437"/>
      <c r="G7" s="438"/>
      <c r="H7" s="277"/>
    </row>
    <row r="8" spans="1:13" ht="15.75" customHeight="1" thickBot="1" x14ac:dyDescent="0.3">
      <c r="A8" s="72" t="s">
        <v>30</v>
      </c>
      <c r="B8" s="46"/>
      <c r="C8" s="5"/>
      <c r="D8" s="9"/>
      <c r="E8" s="9"/>
      <c r="F8" s="9"/>
      <c r="G8" s="10"/>
    </row>
    <row r="9" spans="1:13" ht="15.75" customHeight="1" thickBot="1" x14ac:dyDescent="0.3">
      <c r="A9" s="8"/>
      <c r="B9" s="44" t="s">
        <v>31</v>
      </c>
      <c r="C9" s="9"/>
      <c r="D9" s="9"/>
      <c r="E9" s="9"/>
      <c r="F9" s="80" t="s">
        <v>15</v>
      </c>
      <c r="G9" s="10"/>
    </row>
    <row r="10" spans="1:13" ht="15.75" customHeight="1" thickBot="1" x14ac:dyDescent="0.3">
      <c r="A10" s="8"/>
      <c r="B10" s="44" t="s">
        <v>147</v>
      </c>
      <c r="C10" s="9"/>
      <c r="D10" s="9"/>
      <c r="E10" s="9"/>
      <c r="F10" s="80" t="s">
        <v>15</v>
      </c>
      <c r="G10" s="10"/>
    </row>
    <row r="11" spans="1:13" ht="15.75" customHeight="1" thickBot="1" x14ac:dyDescent="0.3">
      <c r="A11" s="8"/>
      <c r="B11" s="9" t="s">
        <v>32</v>
      </c>
      <c r="C11" s="9"/>
      <c r="D11" s="9"/>
      <c r="E11" s="9"/>
      <c r="F11" s="80">
        <v>0</v>
      </c>
      <c r="G11" s="10"/>
    </row>
    <row r="12" spans="1:13" ht="15" customHeight="1" thickBot="1" x14ac:dyDescent="0.3">
      <c r="A12" s="8"/>
      <c r="B12" s="9" t="s">
        <v>33</v>
      </c>
      <c r="C12" s="9"/>
      <c r="D12" s="9"/>
      <c r="E12" s="9"/>
      <c r="F12" s="80"/>
      <c r="G12" s="10"/>
    </row>
    <row r="13" spans="1:13" ht="15" thickBot="1" x14ac:dyDescent="0.3">
      <c r="A13" s="8"/>
      <c r="B13" s="9" t="s">
        <v>34</v>
      </c>
      <c r="C13" s="9"/>
      <c r="D13" s="9"/>
      <c r="E13" s="9"/>
      <c r="F13" s="80"/>
      <c r="G13" s="10"/>
      <c r="M13" s="5"/>
    </row>
    <row r="14" spans="1:13" ht="15" thickBot="1" x14ac:dyDescent="0.3">
      <c r="A14" s="8"/>
      <c r="B14" s="9" t="s">
        <v>61</v>
      </c>
      <c r="C14" s="9"/>
      <c r="D14" s="9"/>
      <c r="E14" s="9"/>
      <c r="F14" s="80"/>
      <c r="G14" s="10"/>
      <c r="M14" s="5"/>
    </row>
    <row r="15" spans="1:13" ht="15.75" customHeight="1" thickBot="1" x14ac:dyDescent="0.35">
      <c r="A15" s="8"/>
      <c r="B15" s="12" t="s">
        <v>35</v>
      </c>
      <c r="C15" s="9"/>
      <c r="D15" s="81" t="s">
        <v>15</v>
      </c>
      <c r="E15" s="18" t="s">
        <v>55</v>
      </c>
      <c r="F15" s="80"/>
      <c r="G15" s="16"/>
    </row>
    <row r="16" spans="1:13" ht="15.75" customHeight="1" thickBot="1" x14ac:dyDescent="0.35">
      <c r="A16" s="8"/>
      <c r="B16" s="12" t="s">
        <v>39</v>
      </c>
      <c r="C16" s="9"/>
      <c r="D16" s="54"/>
      <c r="E16" s="53"/>
      <c r="F16" s="80" t="s">
        <v>15</v>
      </c>
      <c r="G16" s="16"/>
    </row>
    <row r="17" spans="1:11" ht="15.75" customHeight="1" thickBot="1" x14ac:dyDescent="0.3">
      <c r="A17" s="8"/>
      <c r="B17" s="9" t="s">
        <v>2</v>
      </c>
      <c r="C17" s="9"/>
      <c r="D17" s="5"/>
      <c r="E17" s="5"/>
      <c r="F17" s="80" t="s">
        <v>15</v>
      </c>
      <c r="G17" s="16"/>
    </row>
    <row r="18" spans="1:11" ht="14.4" x14ac:dyDescent="0.25">
      <c r="A18" s="8"/>
      <c r="B18" s="9"/>
      <c r="C18" s="9"/>
      <c r="D18" s="9"/>
      <c r="E18" s="9"/>
      <c r="F18" s="9"/>
      <c r="G18" s="10"/>
    </row>
    <row r="19" spans="1:11" ht="15.75" customHeight="1" thickBot="1" x14ac:dyDescent="0.3">
      <c r="A19" s="60" t="s">
        <v>8</v>
      </c>
      <c r="B19" s="12"/>
      <c r="C19" s="9"/>
      <c r="D19" s="19"/>
      <c r="E19" s="19"/>
      <c r="F19" s="15"/>
      <c r="G19" s="16"/>
    </row>
    <row r="20" spans="1:11" ht="15.75" customHeight="1" thickBot="1" x14ac:dyDescent="0.3">
      <c r="A20" s="8"/>
      <c r="B20" s="12" t="s">
        <v>36</v>
      </c>
      <c r="C20" s="9"/>
      <c r="D20" s="19"/>
      <c r="E20" s="19"/>
      <c r="F20" s="80"/>
      <c r="G20" s="16"/>
    </row>
    <row r="21" spans="1:11" ht="15.75" customHeight="1" thickBot="1" x14ac:dyDescent="0.3">
      <c r="A21" s="8"/>
      <c r="B21" s="12" t="s">
        <v>37</v>
      </c>
      <c r="C21" s="9"/>
      <c r="D21" s="19"/>
      <c r="E21" s="19"/>
      <c r="F21" s="80"/>
      <c r="G21" s="16"/>
    </row>
    <row r="22" spans="1:11" ht="15.75" customHeight="1" thickBot="1" x14ac:dyDescent="0.3">
      <c r="A22" s="8"/>
      <c r="B22" s="12" t="s">
        <v>38</v>
      </c>
      <c r="C22" s="9"/>
      <c r="D22" s="19"/>
      <c r="E22" s="19"/>
      <c r="F22" s="21">
        <f>SUM(F20*F21)</f>
        <v>0</v>
      </c>
      <c r="G22" s="16"/>
    </row>
    <row r="23" spans="1:11" ht="15.75" customHeight="1" thickBot="1" x14ac:dyDescent="0.3">
      <c r="A23" s="8"/>
      <c r="B23" s="12" t="s">
        <v>53</v>
      </c>
      <c r="C23" s="9"/>
      <c r="D23" s="19"/>
      <c r="E23" s="19"/>
      <c r="F23" s="58">
        <f>F22/43560</f>
        <v>0</v>
      </c>
      <c r="G23" s="16"/>
    </row>
    <row r="24" spans="1:11" ht="14.4" x14ac:dyDescent="0.25">
      <c r="A24" s="8"/>
      <c r="B24" s="9"/>
      <c r="C24" s="9"/>
      <c r="D24" s="9"/>
      <c r="E24" s="9"/>
      <c r="F24" s="9"/>
      <c r="G24" s="10"/>
    </row>
    <row r="25" spans="1:11" ht="15.75" customHeight="1" thickBot="1" x14ac:dyDescent="0.3">
      <c r="A25" s="60" t="s">
        <v>29</v>
      </c>
      <c r="B25" s="20"/>
      <c r="C25" s="22"/>
      <c r="D25" s="22"/>
      <c r="E25" s="22"/>
      <c r="F25" s="22"/>
      <c r="G25" s="23"/>
    </row>
    <row r="26" spans="1:11" ht="21.75" customHeight="1" thickBot="1" x14ac:dyDescent="0.35">
      <c r="A26" s="8"/>
      <c r="B26" s="77" t="s">
        <v>200</v>
      </c>
      <c r="C26" s="79"/>
      <c r="D26" s="9"/>
      <c r="E26" s="9"/>
      <c r="F26" s="9"/>
      <c r="G26" s="78" t="s">
        <v>98</v>
      </c>
    </row>
    <row r="27" spans="1:11" ht="15.75" customHeight="1" x14ac:dyDescent="0.25">
      <c r="A27" s="8"/>
      <c r="B27" s="15"/>
      <c r="C27" s="342" t="s">
        <v>148</v>
      </c>
      <c r="D27" s="55"/>
      <c r="E27" s="55"/>
      <c r="F27" s="55"/>
      <c r="G27" s="134">
        <v>0</v>
      </c>
    </row>
    <row r="28" spans="1:11" ht="15.75" customHeight="1" x14ac:dyDescent="0.25">
      <c r="A28" s="8"/>
      <c r="B28" s="15"/>
      <c r="C28" s="49" t="s">
        <v>56</v>
      </c>
      <c r="D28" s="55"/>
      <c r="E28" s="55"/>
      <c r="F28" s="55"/>
      <c r="G28" s="135">
        <v>0</v>
      </c>
    </row>
    <row r="29" spans="1:11" ht="15.75" customHeight="1" x14ac:dyDescent="0.25">
      <c r="A29" s="8"/>
      <c r="B29" s="15"/>
      <c r="C29" s="51" t="s">
        <v>97</v>
      </c>
      <c r="D29" s="50"/>
      <c r="E29" s="50"/>
      <c r="F29" s="50"/>
      <c r="G29" s="135">
        <v>0</v>
      </c>
    </row>
    <row r="30" spans="1:11" ht="15.75" customHeight="1" thickBot="1" x14ac:dyDescent="0.3">
      <c r="A30" s="8"/>
      <c r="B30" s="15"/>
      <c r="C30" s="278" t="s">
        <v>202</v>
      </c>
      <c r="D30" s="56"/>
      <c r="E30" s="101"/>
      <c r="F30" s="102"/>
      <c r="G30" s="136">
        <v>0</v>
      </c>
    </row>
    <row r="31" spans="1:11" ht="25.2" customHeight="1" thickBot="1" x14ac:dyDescent="0.3">
      <c r="A31" s="8"/>
      <c r="B31" s="15"/>
      <c r="C31" s="75" t="s">
        <v>60</v>
      </c>
      <c r="D31" s="52"/>
      <c r="E31" s="52"/>
      <c r="F31" s="52"/>
      <c r="G31" s="47">
        <f>SUM(G27:G30)</f>
        <v>0</v>
      </c>
      <c r="H31" s="14"/>
      <c r="I31" s="14"/>
      <c r="J31" s="14"/>
      <c r="K31" s="14"/>
    </row>
    <row r="32" spans="1:11" ht="15.75" customHeight="1" x14ac:dyDescent="0.25">
      <c r="A32" s="8"/>
      <c r="B32" s="15"/>
      <c r="C32" s="28"/>
      <c r="D32" s="28"/>
      <c r="E32" s="28"/>
      <c r="F32" s="28"/>
      <c r="G32" s="117"/>
      <c r="H32" s="25"/>
      <c r="I32" s="14"/>
      <c r="J32" s="14"/>
      <c r="K32" s="14"/>
    </row>
    <row r="33" spans="1:11" ht="15" thickBot="1" x14ac:dyDescent="0.3">
      <c r="A33" s="8"/>
      <c r="B33" s="24" t="s">
        <v>201</v>
      </c>
      <c r="C33" s="9"/>
      <c r="D33" s="9"/>
      <c r="E33" s="9"/>
      <c r="F33" s="9"/>
      <c r="G33" s="118"/>
      <c r="H33" s="25"/>
      <c r="I33" s="14"/>
      <c r="J33" s="14"/>
      <c r="K33" s="9"/>
    </row>
    <row r="34" spans="1:11" ht="32.4" customHeight="1" thickBot="1" x14ac:dyDescent="0.3">
      <c r="A34" s="8"/>
      <c r="B34" s="15"/>
      <c r="C34" s="418" t="s">
        <v>192</v>
      </c>
      <c r="D34" s="419"/>
      <c r="E34" s="419"/>
      <c r="F34" s="420"/>
      <c r="G34" s="138">
        <v>0</v>
      </c>
      <c r="H34" s="280"/>
      <c r="I34" s="14"/>
      <c r="J34" s="14"/>
      <c r="K34" s="14"/>
    </row>
    <row r="35" spans="1:11" ht="25.5" customHeight="1" thickBot="1" x14ac:dyDescent="0.3">
      <c r="A35" s="8"/>
      <c r="B35" s="15"/>
      <c r="C35" s="416" t="s">
        <v>59</v>
      </c>
      <c r="D35" s="417"/>
      <c r="E35" s="417"/>
      <c r="F35" s="417"/>
      <c r="G35" s="76">
        <f>SUM(G34:G34)</f>
        <v>0</v>
      </c>
    </row>
    <row r="36" spans="1:11" ht="24.75" customHeight="1" thickTop="1" thickBot="1" x14ac:dyDescent="0.3">
      <c r="A36" s="8"/>
      <c r="B36" s="15"/>
      <c r="C36" s="69" t="s">
        <v>6</v>
      </c>
      <c r="D36" s="70"/>
      <c r="E36" s="70"/>
      <c r="F36" s="70"/>
      <c r="G36" s="119">
        <f>G31+G35</f>
        <v>0</v>
      </c>
    </row>
    <row r="37" spans="1:11" ht="15.75" customHeight="1" thickTop="1" x14ac:dyDescent="0.25">
      <c r="A37" s="8"/>
      <c r="B37" s="9"/>
      <c r="C37" s="9"/>
      <c r="D37" s="9"/>
      <c r="E37" s="9"/>
      <c r="F37" s="9"/>
      <c r="G37" s="120"/>
    </row>
    <row r="38" spans="1:11" ht="15" thickBot="1" x14ac:dyDescent="0.3">
      <c r="A38" s="8"/>
      <c r="B38" s="24" t="s">
        <v>3</v>
      </c>
      <c r="C38" s="27"/>
      <c r="D38" s="9"/>
      <c r="E38" s="9"/>
      <c r="F38" s="9"/>
      <c r="G38" s="118"/>
      <c r="H38" s="25"/>
      <c r="I38" s="14"/>
      <c r="J38" s="14"/>
      <c r="K38" s="14"/>
    </row>
    <row r="39" spans="1:11" ht="15.75" customHeight="1" x14ac:dyDescent="0.25">
      <c r="A39" s="8"/>
      <c r="B39" s="15"/>
      <c r="C39" s="279" t="s">
        <v>203</v>
      </c>
      <c r="D39" s="50"/>
      <c r="E39" s="50"/>
      <c r="F39" s="50"/>
      <c r="G39" s="132">
        <v>0</v>
      </c>
    </row>
    <row r="40" spans="1:11" ht="15.75" customHeight="1" thickBot="1" x14ac:dyDescent="0.3">
      <c r="A40" s="8"/>
      <c r="B40" s="15"/>
      <c r="C40" s="51" t="s">
        <v>110</v>
      </c>
      <c r="D40" s="50"/>
      <c r="E40" s="50"/>
      <c r="F40" s="50"/>
      <c r="G40" s="131">
        <v>0</v>
      </c>
    </row>
    <row r="41" spans="1:11" ht="25.2" customHeight="1" thickTop="1" thickBot="1" x14ac:dyDescent="0.3">
      <c r="A41" s="8"/>
      <c r="B41" s="15"/>
      <c r="C41" s="69" t="s">
        <v>9</v>
      </c>
      <c r="D41" s="70"/>
      <c r="E41" s="70"/>
      <c r="F41" s="70"/>
      <c r="G41" s="121">
        <f>SUM(G39:G40)</f>
        <v>0</v>
      </c>
    </row>
    <row r="42" spans="1:11" ht="25.2" customHeight="1" thickTop="1" thickBot="1" x14ac:dyDescent="0.3">
      <c r="A42" s="8"/>
      <c r="B42" s="15"/>
      <c r="C42" s="69" t="s">
        <v>54</v>
      </c>
      <c r="D42" s="70"/>
      <c r="E42" s="70"/>
      <c r="F42" s="70"/>
      <c r="G42" s="121">
        <f>G36+G41</f>
        <v>0</v>
      </c>
    </row>
    <row r="43" spans="1:11" ht="15.75" customHeight="1" thickTop="1" x14ac:dyDescent="0.25">
      <c r="A43" s="8"/>
      <c r="B43" s="15"/>
      <c r="C43" s="28"/>
      <c r="D43" s="28"/>
      <c r="E43" s="28"/>
      <c r="F43" s="28"/>
      <c r="G43" s="122"/>
    </row>
    <row r="44" spans="1:11" ht="15.75" customHeight="1" thickBot="1" x14ac:dyDescent="0.35">
      <c r="A44" s="60" t="s">
        <v>28</v>
      </c>
      <c r="B44" s="29"/>
      <c r="C44" s="30"/>
      <c r="D44" s="30"/>
      <c r="E44" s="30"/>
      <c r="F44" s="30"/>
      <c r="G44" s="123"/>
    </row>
    <row r="45" spans="1:11" ht="20.25" customHeight="1" thickTop="1" thickBot="1" x14ac:dyDescent="0.3">
      <c r="A45" s="31"/>
      <c r="B45" s="127"/>
      <c r="C45" s="421" t="s">
        <v>132</v>
      </c>
      <c r="D45" s="422"/>
      <c r="E45" s="422"/>
      <c r="F45" s="423"/>
      <c r="G45" s="82">
        <v>0</v>
      </c>
    </row>
    <row r="46" spans="1:11" ht="15.75" customHeight="1" thickTop="1" x14ac:dyDescent="0.25">
      <c r="A46" s="8"/>
      <c r="B46" s="15"/>
      <c r="C46" s="28"/>
      <c r="D46" s="28"/>
      <c r="E46" s="28"/>
      <c r="F46" s="28"/>
      <c r="G46" s="26"/>
    </row>
    <row r="47" spans="1:11" ht="15.75" customHeight="1" thickBot="1" x14ac:dyDescent="0.3">
      <c r="A47" s="424" t="s">
        <v>22</v>
      </c>
      <c r="B47" s="425"/>
      <c r="C47" s="425"/>
      <c r="D47" s="425"/>
      <c r="E47" s="425"/>
      <c r="F47" s="425"/>
      <c r="G47" s="426"/>
    </row>
    <row r="48" spans="1:11" ht="100.5" customHeight="1" thickBot="1" x14ac:dyDescent="0.3">
      <c r="A48" s="413" t="s">
        <v>133</v>
      </c>
      <c r="B48" s="414"/>
      <c r="C48" s="414"/>
      <c r="D48" s="414"/>
      <c r="E48" s="414"/>
      <c r="F48" s="414"/>
      <c r="G48" s="415"/>
    </row>
    <row r="50" spans="3:7" ht="20.25" customHeight="1" x14ac:dyDescent="0.25"/>
    <row r="51" spans="3:7" x14ac:dyDescent="0.25">
      <c r="E51" s="14"/>
      <c r="F51" s="14"/>
    </row>
    <row r="52" spans="3:7" ht="14.4" hidden="1" x14ac:dyDescent="0.3">
      <c r="E52" s="11" t="s">
        <v>15</v>
      </c>
      <c r="F52" s="43" t="s">
        <v>15</v>
      </c>
    </row>
    <row r="53" spans="3:7" ht="14.4" hidden="1" x14ac:dyDescent="0.3">
      <c r="C53" s="11" t="s">
        <v>15</v>
      </c>
      <c r="E53" s="13" t="s">
        <v>44</v>
      </c>
      <c r="F53" s="43" t="s">
        <v>24</v>
      </c>
      <c r="G53" s="11" t="s">
        <v>15</v>
      </c>
    </row>
    <row r="54" spans="3:7" ht="14.4" hidden="1" x14ac:dyDescent="0.3">
      <c r="C54" s="11" t="s">
        <v>23</v>
      </c>
      <c r="E54" s="13" t="s">
        <v>45</v>
      </c>
      <c r="F54" s="43" t="s">
        <v>150</v>
      </c>
      <c r="G54" s="13" t="s">
        <v>17</v>
      </c>
    </row>
    <row r="55" spans="3:7" ht="14.4" hidden="1" x14ac:dyDescent="0.3">
      <c r="C55" s="11" t="s">
        <v>24</v>
      </c>
      <c r="E55" s="13" t="s">
        <v>47</v>
      </c>
      <c r="F55" s="43" t="s">
        <v>151</v>
      </c>
      <c r="G55" s="13" t="s">
        <v>18</v>
      </c>
    </row>
    <row r="56" spans="3:7" ht="14.4" hidden="1" x14ac:dyDescent="0.3">
      <c r="C56" s="11"/>
      <c r="E56" s="11" t="s">
        <v>142</v>
      </c>
      <c r="F56" s="43"/>
      <c r="G56" s="13" t="s">
        <v>19</v>
      </c>
    </row>
    <row r="57" spans="3:7" ht="14.4" hidden="1" x14ac:dyDescent="0.3">
      <c r="E57" s="11" t="s">
        <v>141</v>
      </c>
      <c r="F57" s="14"/>
      <c r="G57" s="13" t="s">
        <v>20</v>
      </c>
    </row>
    <row r="58" spans="3:7" ht="14.4" hidden="1" x14ac:dyDescent="0.3">
      <c r="C58" s="11" t="s">
        <v>15</v>
      </c>
      <c r="E58" s="13" t="s">
        <v>16</v>
      </c>
      <c r="F58" s="43" t="s">
        <v>15</v>
      </c>
      <c r="G58" s="17" t="s">
        <v>49</v>
      </c>
    </row>
    <row r="59" spans="3:7" ht="14.4" hidden="1" x14ac:dyDescent="0.3">
      <c r="C59" s="11" t="s">
        <v>46</v>
      </c>
      <c r="E59" s="11" t="s">
        <v>149</v>
      </c>
      <c r="F59" s="43" t="s">
        <v>40</v>
      </c>
    </row>
    <row r="60" spans="3:7" ht="14.4" hidden="1" x14ac:dyDescent="0.3">
      <c r="C60" s="11" t="s">
        <v>63</v>
      </c>
      <c r="E60" s="14"/>
      <c r="F60" s="43" t="s">
        <v>41</v>
      </c>
    </row>
    <row r="61" spans="3:7" ht="14.4" hidden="1" x14ac:dyDescent="0.3">
      <c r="C61" s="11" t="s">
        <v>48</v>
      </c>
      <c r="E61" s="14"/>
      <c r="F61" s="43" t="s">
        <v>42</v>
      </c>
    </row>
    <row r="62" spans="3:7" hidden="1" x14ac:dyDescent="0.25">
      <c r="E62" s="14"/>
      <c r="F62" s="43" t="s">
        <v>43</v>
      </c>
    </row>
    <row r="63" spans="3:7" x14ac:dyDescent="0.25">
      <c r="E63" s="14"/>
      <c r="F63" s="14"/>
    </row>
  </sheetData>
  <sheetProtection algorithmName="SHA-512" hashValue="bcBKSHUuHqF0XtFNNCLx3ms1tDvG51dFnIfWPrVuDm3rYtraa5ZhOzlDyOVSZxC87vsBvT8ey4rztK888Rwlqw==" saltValue="WPMhOVsPb21PwpfI3WKjag==" spinCount="100000" sheet="1" objects="1" scenarios="1" selectLockedCells="1"/>
  <mergeCells count="10">
    <mergeCell ref="A1:G1"/>
    <mergeCell ref="A2:G2"/>
    <mergeCell ref="A3:G5"/>
    <mergeCell ref="B6:G6"/>
    <mergeCell ref="B7:G7"/>
    <mergeCell ref="C35:F35"/>
    <mergeCell ref="C45:F45"/>
    <mergeCell ref="A47:G47"/>
    <mergeCell ref="A48:G48"/>
    <mergeCell ref="C34:F34"/>
  </mergeCells>
  <conditionalFormatting sqref="G45">
    <cfRule type="cellIs" dxfId="12" priority="1" stopIfTrue="1" operator="greaterThan">
      <formula>$G$42</formula>
    </cfRule>
  </conditionalFormatting>
  <dataValidations count="10">
    <dataValidation type="list" allowBlank="1" showInputMessage="1" showErrorMessage="1" sqref="F17" xr:uid="{F164140F-1B38-4E45-8B70-05AECF10716B}">
      <formula1>$G$53:$G$58</formula1>
    </dataValidation>
    <dataValidation type="whole" operator="lessThan" allowBlank="1" showInputMessage="1" showErrorMessage="1" errorTitle="Excessive Developer Fee" error="Cannot exceed 10 percent of TDC" sqref="G40" xr:uid="{478920BC-97B3-45F0-93C8-FD50E9461451}">
      <formula1>0.1*G42</formula1>
    </dataValidation>
    <dataValidation type="whole" errorStyle="warning" operator="lessThan" allowBlank="1" showInputMessage="1" showErrorMessage="1" errorTitle="No Value Gap" error="Value Gap is the gap between TDC and FMV. If you do not project a Value Gap, funds may not be awarded for Value Gap." sqref="G45" xr:uid="{92A5134F-DB16-4301-9381-F0DDDBA9C2E1}">
      <formula1>G42</formula1>
    </dataValidation>
    <dataValidation allowBlank="1" showInputMessage="1" showErrorMessage="1" prompt="Include finished, above-ground square feet." sqref="F11" xr:uid="{14AEBD63-250E-48D2-AB96-87060A1A7A36}"/>
    <dataValidation allowBlank="1" showErrorMessage="1" sqref="D16" xr:uid="{90F83670-5C1F-4BC7-96BB-4E8746C8539B}"/>
    <dataValidation type="list" allowBlank="1" showInputMessage="1" showErrorMessage="1" sqref="D15" xr:uid="{EBA647F8-308E-4A94-9FB0-92C045E17170}">
      <formula1>$F$52:$F$55</formula1>
    </dataValidation>
    <dataValidation type="list" allowBlank="1" showInputMessage="1" showErrorMessage="1" sqref="F16" xr:uid="{BB895F19-B981-4827-B2FE-CD5D0DA0A613}">
      <formula1>$F$58:$F$62</formula1>
    </dataValidation>
    <dataValidation type="list" allowBlank="1" showInputMessage="1" showErrorMessage="1" sqref="F10" xr:uid="{590E1BFA-4372-444C-9BAE-689A080FFCB8}">
      <formula1>$C$58:$C$61</formula1>
    </dataValidation>
    <dataValidation type="list" allowBlank="1" showInputMessage="1" showErrorMessage="1" sqref="F9" xr:uid="{7373A843-A90B-4536-9FEE-691CA6477363}">
      <formula1>$E$52:$E$59</formula1>
    </dataValidation>
    <dataValidation type="list" allowBlank="1" showInputMessage="1" showErrorMessage="1" promptTitle="Choose One" sqref="D9:E10" xr:uid="{BB7F1973-8BC3-4275-BEE9-FC040306AB00}">
      <formula1>$E$55:$E$55</formula1>
    </dataValidation>
  </dataValidations>
  <printOptions horizontalCentered="1" verticalCentered="1"/>
  <pageMargins left="0.5" right="0.5" top="0.25" bottom="0.25" header="0.25" footer="0.25"/>
  <pageSetup scale="5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8AF42-EE24-4C5C-A196-9DD0D936D398}">
  <sheetPr>
    <tabColor theme="7" tint="0.39997558519241921"/>
    <pageSetUpPr fitToPage="1"/>
  </sheetPr>
  <dimension ref="A1:H38"/>
  <sheetViews>
    <sheetView showGridLines="0" zoomScaleNormal="100" zoomScaleSheetLayoutView="80" workbookViewId="0">
      <selection activeCell="C10" sqref="C10"/>
    </sheetView>
  </sheetViews>
  <sheetFormatPr defaultColWidth="9.109375" defaultRowHeight="13.8" x14ac:dyDescent="0.25"/>
  <cols>
    <col min="1" max="1" width="28.6640625" style="2" customWidth="1"/>
    <col min="2" max="2" width="33.77734375" style="2" customWidth="1"/>
    <col min="3" max="3" width="37" style="2" customWidth="1"/>
    <col min="4" max="4" width="22.44140625" style="2" customWidth="1"/>
    <col min="5" max="5" width="18.6640625" style="2" customWidth="1"/>
    <col min="6" max="6" width="46" style="2" customWidth="1"/>
    <col min="7" max="7" width="39.88671875" style="141" bestFit="1" customWidth="1"/>
    <col min="8" max="8" width="28.6640625" style="2" bestFit="1" customWidth="1"/>
    <col min="9" max="9" width="28.88671875" style="2" customWidth="1"/>
    <col min="10" max="14" width="9.109375" style="2" customWidth="1"/>
    <col min="15" max="16384" width="9.109375" style="2"/>
  </cols>
  <sheetData>
    <row r="1" spans="1:8" ht="18" x14ac:dyDescent="0.25">
      <c r="A1" s="451" t="s">
        <v>207</v>
      </c>
      <c r="B1" s="452"/>
      <c r="C1" s="452"/>
      <c r="D1" s="452"/>
      <c r="E1" s="452"/>
      <c r="F1" s="453"/>
    </row>
    <row r="2" spans="1:8" ht="22.5" customHeight="1" thickBot="1" x14ac:dyDescent="0.3">
      <c r="A2" s="454" t="s">
        <v>108</v>
      </c>
      <c r="B2" s="455"/>
      <c r="C2" s="455"/>
      <c r="D2" s="455"/>
      <c r="E2" s="455"/>
      <c r="F2" s="456"/>
    </row>
    <row r="3" spans="1:8" ht="109.2" customHeight="1" x14ac:dyDescent="0.25">
      <c r="A3" s="457" t="s">
        <v>204</v>
      </c>
      <c r="B3" s="458"/>
      <c r="C3" s="458"/>
      <c r="D3" s="458"/>
      <c r="E3" s="458"/>
      <c r="F3" s="459"/>
      <c r="G3" s="142"/>
    </row>
    <row r="4" spans="1:8" ht="22.2" customHeight="1" thickBot="1" x14ac:dyDescent="0.3">
      <c r="A4" s="460" t="s">
        <v>185</v>
      </c>
      <c r="B4" s="461"/>
      <c r="C4" s="461"/>
      <c r="D4" s="461"/>
      <c r="E4" s="461"/>
      <c r="F4" s="462"/>
      <c r="H4" s="84"/>
    </row>
    <row r="5" spans="1:8" ht="15" thickBot="1" x14ac:dyDescent="0.3">
      <c r="A5" s="91"/>
      <c r="B5" s="99"/>
      <c r="C5" s="99"/>
      <c r="D5" s="99"/>
      <c r="E5" s="99"/>
      <c r="F5" s="99"/>
    </row>
    <row r="6" spans="1:8" ht="61.8" customHeight="1" thickBot="1" x14ac:dyDescent="0.3">
      <c r="A6" s="103" t="s">
        <v>0</v>
      </c>
      <c r="B6" s="103" t="s">
        <v>89</v>
      </c>
      <c r="C6" s="104" t="s">
        <v>146</v>
      </c>
      <c r="D6" s="104" t="s">
        <v>144</v>
      </c>
      <c r="E6" s="104" t="s">
        <v>109</v>
      </c>
      <c r="F6" s="104" t="s">
        <v>145</v>
      </c>
      <c r="H6" s="105"/>
    </row>
    <row r="7" spans="1:8" ht="20.100000000000001" customHeight="1" x14ac:dyDescent="0.25">
      <c r="A7" s="125" t="s">
        <v>15</v>
      </c>
      <c r="B7" s="126" t="s">
        <v>15</v>
      </c>
      <c r="C7" s="124"/>
      <c r="D7" s="93">
        <v>0</v>
      </c>
      <c r="E7" s="94" t="s">
        <v>15</v>
      </c>
      <c r="F7" s="100"/>
    </row>
    <row r="8" spans="1:8" ht="20.100000000000001" customHeight="1" x14ac:dyDescent="0.25">
      <c r="A8" s="125" t="s">
        <v>15</v>
      </c>
      <c r="B8" s="126" t="s">
        <v>15</v>
      </c>
      <c r="C8" s="124"/>
      <c r="D8" s="95">
        <v>0</v>
      </c>
      <c r="E8" s="94" t="s">
        <v>15</v>
      </c>
      <c r="F8" s="100"/>
    </row>
    <row r="9" spans="1:8" ht="20.100000000000001" customHeight="1" x14ac:dyDescent="0.25">
      <c r="A9" s="125" t="s">
        <v>15</v>
      </c>
      <c r="B9" s="126" t="s">
        <v>15</v>
      </c>
      <c r="C9" s="124"/>
      <c r="D9" s="95">
        <v>0</v>
      </c>
      <c r="E9" s="94" t="s">
        <v>15</v>
      </c>
      <c r="F9" s="100"/>
    </row>
    <row r="10" spans="1:8" ht="20.100000000000001" customHeight="1" x14ac:dyDescent="0.25">
      <c r="A10" s="125" t="s">
        <v>15</v>
      </c>
      <c r="B10" s="126" t="s">
        <v>15</v>
      </c>
      <c r="C10" s="124"/>
      <c r="D10" s="95">
        <v>0</v>
      </c>
      <c r="E10" s="94" t="s">
        <v>15</v>
      </c>
      <c r="F10" s="100"/>
    </row>
    <row r="11" spans="1:8" ht="20.100000000000001" customHeight="1" x14ac:dyDescent="0.25">
      <c r="A11" s="125" t="s">
        <v>15</v>
      </c>
      <c r="B11" s="126" t="s">
        <v>15</v>
      </c>
      <c r="C11" s="124"/>
      <c r="D11" s="95">
        <v>0</v>
      </c>
      <c r="E11" s="94" t="s">
        <v>15</v>
      </c>
      <c r="F11" s="100"/>
    </row>
    <row r="12" spans="1:8" ht="20.100000000000001" customHeight="1" x14ac:dyDescent="0.25">
      <c r="A12" s="125" t="s">
        <v>15</v>
      </c>
      <c r="B12" s="126" t="s">
        <v>15</v>
      </c>
      <c r="C12" s="124"/>
      <c r="D12" s="95">
        <v>0</v>
      </c>
      <c r="E12" s="94" t="s">
        <v>15</v>
      </c>
      <c r="F12" s="100"/>
      <c r="H12" s="5"/>
    </row>
    <row r="13" spans="1:8" ht="20.100000000000001" customHeight="1" x14ac:dyDescent="0.25">
      <c r="A13" s="125" t="s">
        <v>15</v>
      </c>
      <c r="B13" s="126" t="s">
        <v>15</v>
      </c>
      <c r="C13" s="124"/>
      <c r="D13" s="96">
        <v>0</v>
      </c>
      <c r="E13" s="94" t="s">
        <v>15</v>
      </c>
      <c r="F13" s="100"/>
      <c r="H13" s="5"/>
    </row>
    <row r="14" spans="1:8" ht="20.100000000000001" customHeight="1" x14ac:dyDescent="0.25">
      <c r="A14" s="125" t="s">
        <v>15</v>
      </c>
      <c r="B14" s="126" t="s">
        <v>15</v>
      </c>
      <c r="C14" s="124"/>
      <c r="D14" s="95">
        <v>0</v>
      </c>
      <c r="E14" s="94" t="s">
        <v>15</v>
      </c>
      <c r="F14" s="100"/>
      <c r="H14" s="5"/>
    </row>
    <row r="15" spans="1:8" ht="20.100000000000001" customHeight="1" x14ac:dyDescent="0.25">
      <c r="A15" s="125" t="s">
        <v>15</v>
      </c>
      <c r="B15" s="126" t="s">
        <v>15</v>
      </c>
      <c r="C15" s="124"/>
      <c r="D15" s="96">
        <v>0</v>
      </c>
      <c r="E15" s="94" t="s">
        <v>15</v>
      </c>
      <c r="F15" s="100"/>
      <c r="H15" s="5"/>
    </row>
    <row r="16" spans="1:8" ht="20.100000000000001" customHeight="1" x14ac:dyDescent="0.25">
      <c r="A16" s="125" t="s">
        <v>15</v>
      </c>
      <c r="B16" s="126" t="s">
        <v>15</v>
      </c>
      <c r="C16" s="124"/>
      <c r="D16" s="95">
        <v>0</v>
      </c>
      <c r="E16" s="94" t="s">
        <v>15</v>
      </c>
      <c r="F16" s="100"/>
      <c r="H16" s="5"/>
    </row>
    <row r="17" spans="1:8" ht="20.100000000000001" customHeight="1" x14ac:dyDescent="0.25">
      <c r="A17" s="125" t="s">
        <v>15</v>
      </c>
      <c r="B17" s="126" t="s">
        <v>15</v>
      </c>
      <c r="C17" s="124"/>
      <c r="D17" s="96">
        <v>0</v>
      </c>
      <c r="E17" s="94" t="s">
        <v>15</v>
      </c>
      <c r="F17" s="100"/>
      <c r="H17" s="5"/>
    </row>
    <row r="18" spans="1:8" ht="20.100000000000001" customHeight="1" x14ac:dyDescent="0.25">
      <c r="A18" s="125" t="s">
        <v>15</v>
      </c>
      <c r="B18" s="126" t="s">
        <v>15</v>
      </c>
      <c r="C18" s="124"/>
      <c r="D18" s="95">
        <v>0</v>
      </c>
      <c r="E18" s="94" t="s">
        <v>15</v>
      </c>
      <c r="F18" s="100"/>
      <c r="H18" s="5"/>
    </row>
    <row r="19" spans="1:8" ht="20.100000000000001" customHeight="1" thickBot="1" x14ac:dyDescent="0.3">
      <c r="A19" s="125" t="s">
        <v>15</v>
      </c>
      <c r="B19" s="126" t="s">
        <v>15</v>
      </c>
      <c r="C19" s="124"/>
      <c r="D19" s="97">
        <v>0</v>
      </c>
      <c r="E19" s="94" t="s">
        <v>15</v>
      </c>
      <c r="F19" s="100"/>
      <c r="H19" s="5"/>
    </row>
    <row r="20" spans="1:8" ht="24" customHeight="1" thickBot="1" x14ac:dyDescent="0.3">
      <c r="A20" s="92"/>
      <c r="B20" s="107"/>
      <c r="C20" s="143" t="s">
        <v>27</v>
      </c>
      <c r="D20" s="130">
        <f>SUM(D7:D19)</f>
        <v>0</v>
      </c>
      <c r="E20" s="107"/>
      <c r="F20" s="107"/>
      <c r="H20" s="5"/>
    </row>
    <row r="21" spans="1:8" ht="15" customHeight="1" x14ac:dyDescent="0.25">
      <c r="A21" s="5"/>
      <c r="B21" s="108"/>
      <c r="C21" s="109"/>
      <c r="D21" s="110"/>
      <c r="E21" s="108"/>
      <c r="F21" s="108"/>
      <c r="H21" s="5"/>
    </row>
    <row r="22" spans="1:8" ht="8.25" customHeight="1" x14ac:dyDescent="0.25">
      <c r="A22" s="5"/>
      <c r="B22" s="5"/>
      <c r="C22" s="5"/>
      <c r="D22" s="5"/>
      <c r="E22" s="5"/>
      <c r="F22" s="5"/>
    </row>
    <row r="23" spans="1:8" ht="15" customHeight="1" thickBot="1" x14ac:dyDescent="0.3">
      <c r="A23" s="425" t="s">
        <v>22</v>
      </c>
      <c r="B23" s="425"/>
      <c r="C23" s="425"/>
      <c r="D23" s="425"/>
      <c r="E23" s="425"/>
      <c r="F23" s="425"/>
    </row>
    <row r="24" spans="1:8" ht="94.95" customHeight="1" thickBot="1" x14ac:dyDescent="0.3">
      <c r="A24" s="448"/>
      <c r="B24" s="449"/>
      <c r="C24" s="449"/>
      <c r="D24" s="449"/>
      <c r="E24" s="449"/>
      <c r="F24" s="450"/>
    </row>
    <row r="25" spans="1:8" x14ac:dyDescent="0.25">
      <c r="A25" s="6"/>
      <c r="B25" s="6"/>
      <c r="C25" s="6"/>
      <c r="D25" s="6"/>
      <c r="E25" s="6"/>
    </row>
    <row r="26" spans="1:8" x14ac:dyDescent="0.25">
      <c r="A26" s="6"/>
      <c r="B26" s="6"/>
      <c r="C26" s="6"/>
      <c r="D26" s="6"/>
      <c r="E26" s="6"/>
    </row>
    <row r="27" spans="1:8" x14ac:dyDescent="0.25">
      <c r="A27" s="6"/>
      <c r="B27" s="6"/>
      <c r="C27" s="6"/>
      <c r="D27" s="6"/>
      <c r="E27" s="6"/>
    </row>
    <row r="28" spans="1:8" ht="13.8" customHeight="1" x14ac:dyDescent="0.25">
      <c r="A28" s="2" t="s">
        <v>95</v>
      </c>
      <c r="B28" s="2" t="s">
        <v>89</v>
      </c>
      <c r="C28" s="2" t="s">
        <v>112</v>
      </c>
    </row>
    <row r="29" spans="1:8" ht="13.8" customHeight="1" x14ac:dyDescent="0.25">
      <c r="A29" s="3" t="s">
        <v>15</v>
      </c>
      <c r="B29" s="3" t="s">
        <v>15</v>
      </c>
      <c r="C29" s="3" t="s">
        <v>15</v>
      </c>
    </row>
    <row r="30" spans="1:8" ht="13.8" customHeight="1" x14ac:dyDescent="0.25">
      <c r="A30" s="3" t="s">
        <v>10</v>
      </c>
      <c r="B30" s="3" t="s">
        <v>11</v>
      </c>
      <c r="C30" s="3" t="s">
        <v>23</v>
      </c>
    </row>
    <row r="31" spans="1:8" ht="13.8" customHeight="1" x14ac:dyDescent="0.25">
      <c r="A31" s="3" t="s">
        <v>96</v>
      </c>
      <c r="B31" s="3" t="s">
        <v>12</v>
      </c>
      <c r="C31" s="3" t="s">
        <v>24</v>
      </c>
    </row>
    <row r="32" spans="1:8" ht="13.8" customHeight="1" x14ac:dyDescent="0.25">
      <c r="A32" s="3"/>
      <c r="B32" s="3" t="s">
        <v>13</v>
      </c>
    </row>
    <row r="33" spans="1:2" ht="13.8" customHeight="1" x14ac:dyDescent="0.25">
      <c r="A33" s="144"/>
      <c r="B33" s="3" t="s">
        <v>14</v>
      </c>
    </row>
    <row r="34" spans="1:2" ht="13.8" customHeight="1" x14ac:dyDescent="0.25">
      <c r="A34" s="3"/>
      <c r="B34" s="3" t="s">
        <v>4</v>
      </c>
    </row>
    <row r="35" spans="1:2" ht="13.8" customHeight="1" x14ac:dyDescent="0.25">
      <c r="A35" s="3"/>
      <c r="B35" s="3" t="s">
        <v>1</v>
      </c>
    </row>
    <row r="36" spans="1:2" ht="13.8" customHeight="1" x14ac:dyDescent="0.25">
      <c r="A36" s="3"/>
      <c r="B36" s="3" t="s">
        <v>52</v>
      </c>
    </row>
    <row r="37" spans="1:2" ht="13.8" customHeight="1" x14ac:dyDescent="0.25">
      <c r="A37" s="3"/>
      <c r="B37" s="3" t="s">
        <v>25</v>
      </c>
    </row>
    <row r="38" spans="1:2" ht="13.8" customHeight="1" x14ac:dyDescent="0.25">
      <c r="B38" s="3" t="s">
        <v>102</v>
      </c>
    </row>
  </sheetData>
  <sheetProtection algorithmName="SHA-512" hashValue="xk7iphJEJF1EIXw55OqsamYNudUtFE+SCXOoXm8BRewdqghYGetDQTJ5mvmE6Sigmq8ZOgRyGcQfAUtqTPR45g==" saltValue="SmeRhroFpGUmxB5rsc05Aw==" spinCount="100000" sheet="1" objects="1" scenarios="1" selectLockedCells="1"/>
  <mergeCells count="6">
    <mergeCell ref="A24:F24"/>
    <mergeCell ref="A1:F1"/>
    <mergeCell ref="A2:F2"/>
    <mergeCell ref="A3:F3"/>
    <mergeCell ref="A4:F4"/>
    <mergeCell ref="A23:F23"/>
  </mergeCells>
  <dataValidations count="3">
    <dataValidation type="list" allowBlank="1" showInputMessage="1" showErrorMessage="1" sqref="B7:B19" xr:uid="{2F7D49E4-171B-42A2-9D67-15CE62E119A9}">
      <formula1>$B$29:$B$38</formula1>
    </dataValidation>
    <dataValidation type="list" allowBlank="1" showInputMessage="1" showErrorMessage="1" sqref="A7:A19" xr:uid="{2030E18A-C102-4558-B319-62C3140C3F05}">
      <formula1>$A$29:$A$31</formula1>
    </dataValidation>
    <dataValidation type="list" allowBlank="1" showInputMessage="1" showErrorMessage="1" sqref="E7:E19" xr:uid="{21CD8448-1837-4C3B-A7EA-C1227A5A13D3}">
      <formula1>$C$29:$C$31</formula1>
    </dataValidation>
  </dataValidations>
  <printOptions horizontalCentered="1" verticalCentered="1"/>
  <pageMargins left="0.25" right="0.25" top="0.25" bottom="0.25" header="0.25" footer="0.25"/>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I q G H U i 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A i o Y d 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I q G H U i i K R 7 g O A A A A E Q A A A B M A H A B G b 3 J t d W x h c y 9 T Z W N 0 a W 9 u M S 5 t I K I Y A C i g F A A A A A A A A A A A A A A A A A A A A A A A A A A A A C t O T S 7 J z M 9 T C I b Q h t Y A U E s B A i 0 A F A A C A A g A I q G H U i o e J 9 O j A A A A 9 Q A A A B I A A A A A A A A A A A A A A A A A A A A A A E N v b m Z p Z y 9 Q Y W N r Y W d l L n h t b F B L A Q I t A B Q A A g A I A C K h h 1 I P y u m r p A A A A O k A A A A T A A A A A A A A A A A A A A A A A O 8 A A A B b Q 2 9 u d G V u d F 9 U e X B l c 1 0 u e G 1 s U E s B A i 0 A F A A C A A g A I q G H U 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F 4 S k N N K / k l P g a W L i 1 w P h e I A A A A A A g A A A A A A A 2 Y A A M A A A A A Q A A A A U M l G U 3 B N 3 W s g 1 c 2 3 m J m l o w A A A A A E g A A A o A A A A B A A A A D o E Y T k k J N X / x F y 4 / l O u i 3 d U A A A A O r Z k Z u U j X S z s V w a m k k n j b 3 e l 7 Z u h t E n k 0 v K 5 O I n z E T + P b 3 B Q 7 9 j y Q X e h r 1 9 T N T D o L L b A O e E o 6 f d 4 5 9 H r X 0 m S 0 9 7 g j C / P 5 5 n 8 Z z 2 u n 1 W k a T p F A A A A L v J Q N c U B a A w Z j o X U s c L t N X Y L H h b < / D a t a M a s h u p > 
</file>

<file path=customXml/itemProps1.xml><?xml version="1.0" encoding="utf-8"?>
<ds:datastoreItem xmlns:ds="http://schemas.openxmlformats.org/officeDocument/2006/customXml" ds:itemID="{12B5A024-EECD-4B41-A6AA-702AB75A89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SUMMARY</vt:lpstr>
      <vt:lpstr>1 - Sources and Uses</vt:lpstr>
      <vt:lpstr>1 - Project Info</vt:lpstr>
      <vt:lpstr>1 - Leverage</vt:lpstr>
      <vt:lpstr>1 - Value Gap</vt:lpstr>
      <vt:lpstr>1 - Aff Gap</vt:lpstr>
      <vt:lpstr>2 - Sources and Uses</vt:lpstr>
      <vt:lpstr>2 - Project Info</vt:lpstr>
      <vt:lpstr>2 - Leverage</vt:lpstr>
      <vt:lpstr>2 - Value Gap</vt:lpstr>
      <vt:lpstr>2 - Aff Gap</vt:lpstr>
      <vt:lpstr>3 - Sources and Uses</vt:lpstr>
      <vt:lpstr>3 - Project Info</vt:lpstr>
      <vt:lpstr>3 - Leverage</vt:lpstr>
      <vt:lpstr>3 - Value Gap</vt:lpstr>
      <vt:lpstr>3 - Aff Gap</vt:lpstr>
      <vt:lpstr>4 - Sources and Uses</vt:lpstr>
      <vt:lpstr>4 - Project Info</vt:lpstr>
      <vt:lpstr>4 - Leverage</vt:lpstr>
      <vt:lpstr>4 - Value Gap</vt:lpstr>
      <vt:lpstr>4 - Aff Gap</vt:lpstr>
      <vt:lpstr>'1 - Aff Gap'!Print_Area</vt:lpstr>
      <vt:lpstr>'1 - Leverage'!Print_Area</vt:lpstr>
      <vt:lpstr>'1 - Project Info'!Print_Area</vt:lpstr>
      <vt:lpstr>'1 - Sources and Uses'!Print_Area</vt:lpstr>
      <vt:lpstr>'1 - Value Gap'!Print_Area</vt:lpstr>
      <vt:lpstr>'2 - Aff Gap'!Print_Area</vt:lpstr>
      <vt:lpstr>'2 - Leverage'!Print_Area</vt:lpstr>
      <vt:lpstr>'2 - Project Info'!Print_Area</vt:lpstr>
      <vt:lpstr>'2 - Sources and Uses'!Print_Area</vt:lpstr>
      <vt:lpstr>'2 - Value Gap'!Print_Area</vt:lpstr>
      <vt:lpstr>'3 - Aff Gap'!Print_Area</vt:lpstr>
      <vt:lpstr>'3 - Leverage'!Print_Area</vt:lpstr>
      <vt:lpstr>'3 - Project Info'!Print_Area</vt:lpstr>
      <vt:lpstr>'3 - Sources and Uses'!Print_Area</vt:lpstr>
      <vt:lpstr>'3 - Value Gap'!Print_Area</vt:lpstr>
      <vt:lpstr>'4 - Aff Gap'!Print_Area</vt:lpstr>
      <vt:lpstr>'4 - Leverage'!Print_Area</vt:lpstr>
      <vt:lpstr>'4 - Project Info'!Print_Area</vt:lpstr>
      <vt:lpstr>'4 - Sources and Uses'!Print_Area</vt:lpstr>
      <vt:lpstr>'4 - Value Gap'!Print_Area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2023-04-06T19:37:11Z</cp:lastPrinted>
  <dcterms:created xsi:type="dcterms:W3CDTF">2011-02-11T19:30:46Z</dcterms:created>
  <dcterms:modified xsi:type="dcterms:W3CDTF">2024-04-04T19:10:36Z</dcterms:modified>
</cp:coreProperties>
</file>